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invuchile-my.sharepoint.com/personal/mescobarn_minvu_cl/Documents/2024/Cooperativas/Llamado 2024_Modificaciones/Documentos Web/2024/"/>
    </mc:Choice>
  </mc:AlternateContent>
  <xr:revisionPtr revIDLastSave="5" documentId="8_{51CA0410-985A-47F4-9B77-FFCE3F4F0667}" xr6:coauthVersionLast="47" xr6:coauthVersionMax="47" xr10:uidLastSave="{C033D271-9719-4F6F-8DFE-01CCD1EC72DF}"/>
  <bookViews>
    <workbookView xWindow="20370" yWindow="-120" windowWidth="20730" windowHeight="11160" xr2:uid="{70DF577B-1CC1-4F04-98D2-1630EF43AB9E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8" i="1" l="1"/>
  <c r="C38" i="1" s="1"/>
  <c r="B36" i="1"/>
  <c r="C36" i="1" s="1"/>
  <c r="B30" i="1"/>
  <c r="C30" i="1" s="1"/>
  <c r="B28" i="1"/>
  <c r="C28" i="1" s="1"/>
  <c r="B10" i="1"/>
  <c r="B21" i="1"/>
  <c r="D21" i="1" s="1"/>
  <c r="B20" i="1"/>
  <c r="F20" i="1" s="1"/>
  <c r="I20" i="1"/>
  <c r="D20" i="1" l="1"/>
  <c r="G20" i="1" s="1"/>
  <c r="F21" i="1"/>
  <c r="G21" i="1" s="1"/>
  <c r="H20" i="1" l="1"/>
  <c r="J20" i="1" s="1"/>
  <c r="K20" i="1" s="1"/>
  <c r="M20" i="1" s="1"/>
  <c r="K21" i="1" l="1"/>
  <c r="M21" i="1" s="1"/>
  <c r="N20" i="1"/>
  <c r="B29" i="1" s="1"/>
  <c r="C29" i="1" s="1"/>
  <c r="B31" i="1"/>
  <c r="C31" i="1" s="1"/>
  <c r="N21" i="1" l="1"/>
  <c r="B37" i="1" s="1"/>
  <c r="C37" i="1" s="1"/>
  <c r="B39" i="1"/>
  <c r="C39" i="1" s="1"/>
</calcChain>
</file>

<file path=xl/sharedStrings.xml><?xml version="1.0" encoding="utf-8"?>
<sst xmlns="http://schemas.openxmlformats.org/spreadsheetml/2006/main" count="52" uniqueCount="36">
  <si>
    <t>Simulador subsidio adquisición suelo y ahorro - Llamado para Cooperativas Cerradas de Vivienda con proyectos de Construcción en Nuevos Terrenos</t>
  </si>
  <si>
    <t>Instrucciones</t>
  </si>
  <si>
    <t>Parámetros</t>
  </si>
  <si>
    <t>Valor UF</t>
  </si>
  <si>
    <t>N° de familias RSH 40%</t>
  </si>
  <si>
    <t>N° de familias RSH mayor a 40%</t>
  </si>
  <si>
    <t>Precio terreno en UF</t>
  </si>
  <si>
    <t>Fecha Valor UF</t>
  </si>
  <si>
    <t>1 de enero de 2024</t>
  </si>
  <si>
    <t>RSH</t>
  </si>
  <si>
    <t>N° familias</t>
  </si>
  <si>
    <t>Subsidio Base</t>
  </si>
  <si>
    <t>Subsidio Adicional</t>
  </si>
  <si>
    <t>Ahorro adicional</t>
  </si>
  <si>
    <t>Familias con RSH hasta 40%</t>
  </si>
  <si>
    <t>Familias con RSH sobre 40%</t>
  </si>
  <si>
    <t>Ahorro inicial</t>
  </si>
  <si>
    <t>Ahorro inicial + Subsidio base</t>
  </si>
  <si>
    <t>Por cada familia</t>
  </si>
  <si>
    <t>Precio terreno</t>
  </si>
  <si>
    <t>Total de familias Cooperativa</t>
  </si>
  <si>
    <t>Por total de familias</t>
  </si>
  <si>
    <t>UF</t>
  </si>
  <si>
    <t>Saldo por cubrir en UF</t>
  </si>
  <si>
    <t>Proporción máxima</t>
  </si>
  <si>
    <t>RESUMEN</t>
  </si>
  <si>
    <t>FAMILIAS DEL 40%</t>
  </si>
  <si>
    <t>Subsidio base</t>
  </si>
  <si>
    <t>Subsidio adicional</t>
  </si>
  <si>
    <t>FAMILIAS SOBRE EL 40%</t>
  </si>
  <si>
    <t>Pesos</t>
  </si>
  <si>
    <t>Fam. 40% + &gt;40%</t>
  </si>
  <si>
    <t>Resolución Exenta N° 322 (V. y U.) de 23 de febrero de 2024
Regiones de Tarapacá, Antofagasta, Coquimbo, Valparaíso, Metropolitana de Santiago, del Libertador Bernardo O'Higgins, Biobío y Los Ríos.</t>
  </si>
  <si>
    <t>Valor UF al 1 de enero 2024</t>
  </si>
  <si>
    <t>1. Introducir valores en celdas destacadas en verde.</t>
  </si>
  <si>
    <t>2. Este simulador es sólo de orientación, no aplica como validador formal del cálculo.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</si>
</sst>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64" formatCode="_ * #,##0.00_ ;_ * \-#,##0.00_ ;_ * &quot;-&quot;_ ;_ @_ "/>
    <numFmt numFmtId="165" formatCode="_ * #,##0_ ;_ * \-#,##0_ ;_ * &quot;-&quot;??_ ;_ @_ "/>
  </numFmts>
  <fonts count="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8"/>
      <color theme="1"/>
      <name val="Verdana Pro"/>
      <family val="2"/>
    </font>
    <font>
      <sz val="10"/>
      <color theme="1"/>
      <name val="Verdana Pro"/>
      <family val="2"/>
    </font>
    <font>
      <b/>
      <sz val="10"/>
      <color theme="1"/>
      <name val="Verdana Pro"/>
      <family val="2"/>
    </font>
    <font>
      <sz val="11"/>
      <color theme="1"/>
      <name val="Verdana Pro"/>
      <family val="2"/>
    </font>
    <font>
      <b/>
      <sz val="12"/>
      <color theme="1"/>
      <name val="Verdana Pro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double">
        <color auto="1"/>
      </right>
      <top/>
      <bottom/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dashed">
        <color auto="1"/>
      </left>
      <right/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dashed">
        <color auto="1"/>
      </right>
      <top style="dashed">
        <color auto="1"/>
      </top>
      <bottom/>
      <diagonal/>
    </border>
    <border>
      <left style="dashed">
        <color auto="1"/>
      </left>
      <right/>
      <top/>
      <bottom/>
      <diagonal/>
    </border>
    <border>
      <left/>
      <right style="dashed">
        <color auto="1"/>
      </right>
      <top/>
      <bottom/>
      <diagonal/>
    </border>
    <border>
      <left style="dashed">
        <color auto="1"/>
      </left>
      <right/>
      <top/>
      <bottom style="dashed">
        <color auto="1"/>
      </bottom>
      <diagonal/>
    </border>
    <border>
      <left/>
      <right/>
      <top/>
      <bottom style="dashed">
        <color auto="1"/>
      </bottom>
      <diagonal/>
    </border>
    <border>
      <left/>
      <right style="dashed">
        <color auto="1"/>
      </right>
      <top/>
      <bottom style="dashed">
        <color auto="1"/>
      </bottom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77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3" fillId="0" borderId="1" xfId="0" applyFont="1" applyBorder="1" applyAlignment="1">
      <alignment vertical="top"/>
    </xf>
    <xf numFmtId="41" fontId="3" fillId="0" borderId="1" xfId="1" applyFont="1" applyBorder="1" applyAlignment="1">
      <alignment vertical="top"/>
    </xf>
    <xf numFmtId="164" fontId="3" fillId="0" borderId="1" xfId="1" applyNumberFormat="1" applyFont="1" applyBorder="1" applyAlignment="1">
      <alignment vertical="top"/>
    </xf>
    <xf numFmtId="0" fontId="3" fillId="0" borderId="10" xfId="0" applyFont="1" applyBorder="1" applyAlignment="1">
      <alignment vertical="top"/>
    </xf>
    <xf numFmtId="0" fontId="3" fillId="0" borderId="11" xfId="0" applyFont="1" applyBorder="1" applyAlignment="1">
      <alignment vertical="top"/>
    </xf>
    <xf numFmtId="0" fontId="3" fillId="0" borderId="24" xfId="0" applyFont="1" applyBorder="1" applyAlignment="1">
      <alignment horizontal="center" vertical="top"/>
    </xf>
    <xf numFmtId="0" fontId="3" fillId="0" borderId="25" xfId="0" applyFont="1" applyBorder="1" applyAlignment="1">
      <alignment horizontal="center" vertical="top"/>
    </xf>
    <xf numFmtId="41" fontId="3" fillId="0" borderId="24" xfId="1" applyFont="1" applyBorder="1" applyAlignment="1">
      <alignment vertical="top"/>
    </xf>
    <xf numFmtId="41" fontId="3" fillId="0" borderId="25" xfId="1" applyFont="1" applyBorder="1" applyAlignment="1">
      <alignment vertical="top"/>
    </xf>
    <xf numFmtId="0" fontId="3" fillId="0" borderId="19" xfId="0" applyFont="1" applyBorder="1" applyAlignment="1">
      <alignment horizontal="center" vertical="top"/>
    </xf>
    <xf numFmtId="164" fontId="3" fillId="0" borderId="24" xfId="1" applyNumberFormat="1" applyFont="1" applyBorder="1" applyAlignment="1">
      <alignment vertical="top"/>
    </xf>
    <xf numFmtId="164" fontId="3" fillId="0" borderId="25" xfId="1" applyNumberFormat="1" applyFont="1" applyBorder="1" applyAlignment="1">
      <alignment vertical="top"/>
    </xf>
    <xf numFmtId="0" fontId="3" fillId="4" borderId="1" xfId="0" applyFont="1" applyFill="1" applyBorder="1" applyAlignment="1">
      <alignment horizontal="center" vertical="top"/>
    </xf>
    <xf numFmtId="0" fontId="3" fillId="4" borderId="3" xfId="0" applyFont="1" applyFill="1" applyBorder="1" applyAlignment="1">
      <alignment horizontal="center" vertical="top"/>
    </xf>
    <xf numFmtId="41" fontId="3" fillId="4" borderId="1" xfId="1" applyFont="1" applyFill="1" applyBorder="1" applyAlignment="1">
      <alignment vertical="top"/>
    </xf>
    <xf numFmtId="41" fontId="3" fillId="4" borderId="3" xfId="1" applyFont="1" applyFill="1" applyBorder="1" applyAlignment="1">
      <alignment vertical="top"/>
    </xf>
    <xf numFmtId="0" fontId="3" fillId="4" borderId="4" xfId="0" applyFont="1" applyFill="1" applyBorder="1" applyAlignment="1">
      <alignment horizontal="center" vertical="top"/>
    </xf>
    <xf numFmtId="41" fontId="3" fillId="4" borderId="4" xfId="1" applyFont="1" applyFill="1" applyBorder="1" applyAlignment="1">
      <alignment vertical="top"/>
    </xf>
    <xf numFmtId="164" fontId="3" fillId="4" borderId="3" xfId="1" applyNumberFormat="1" applyFont="1" applyFill="1" applyBorder="1" applyAlignment="1">
      <alignment vertical="top"/>
    </xf>
    <xf numFmtId="164" fontId="3" fillId="4" borderId="4" xfId="1" applyNumberFormat="1" applyFont="1" applyFill="1" applyBorder="1" applyAlignment="1">
      <alignment vertical="top"/>
    </xf>
    <xf numFmtId="0" fontId="3" fillId="4" borderId="4" xfId="0" applyFont="1" applyFill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4" fillId="2" borderId="1" xfId="0" applyFont="1" applyFill="1" applyBorder="1" applyAlignment="1">
      <alignment vertical="top"/>
    </xf>
    <xf numFmtId="0" fontId="5" fillId="0" borderId="16" xfId="0" applyFont="1" applyBorder="1" applyAlignment="1">
      <alignment vertical="top"/>
    </xf>
    <xf numFmtId="0" fontId="5" fillId="0" borderId="18" xfId="0" applyFont="1" applyBorder="1" applyAlignment="1">
      <alignment vertical="top"/>
    </xf>
    <xf numFmtId="164" fontId="5" fillId="0" borderId="5" xfId="0" applyNumberFormat="1" applyFont="1" applyBorder="1" applyAlignment="1">
      <alignment vertical="top"/>
    </xf>
    <xf numFmtId="41" fontId="5" fillId="0" borderId="5" xfId="0" applyNumberFormat="1" applyFont="1" applyBorder="1" applyAlignment="1">
      <alignment vertical="top"/>
    </xf>
    <xf numFmtId="0" fontId="3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164" fontId="5" fillId="0" borderId="4" xfId="0" applyNumberFormat="1" applyFont="1" applyBorder="1" applyAlignment="1">
      <alignment vertical="top"/>
    </xf>
    <xf numFmtId="165" fontId="5" fillId="0" borderId="25" xfId="0" applyNumberFormat="1" applyFont="1" applyBorder="1" applyAlignment="1">
      <alignment vertical="top"/>
    </xf>
    <xf numFmtId="41" fontId="5" fillId="0" borderId="4" xfId="0" applyNumberFormat="1" applyFont="1" applyBorder="1" applyAlignment="1">
      <alignment vertical="top"/>
    </xf>
    <xf numFmtId="0" fontId="3" fillId="0" borderId="6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0" xfId="0" applyFont="1" applyAlignment="1">
      <alignment horizontal="left" vertical="top"/>
    </xf>
    <xf numFmtId="0" fontId="3" fillId="2" borderId="1" xfId="0" applyFont="1" applyFill="1" applyBorder="1" applyAlignment="1" applyProtection="1">
      <alignment vertical="top"/>
      <protection locked="0"/>
    </xf>
    <xf numFmtId="164" fontId="3" fillId="2" borderId="1" xfId="1" applyNumberFormat="1" applyFont="1" applyFill="1" applyBorder="1" applyAlignment="1" applyProtection="1">
      <alignment vertical="top"/>
      <protection locked="0"/>
    </xf>
    <xf numFmtId="0" fontId="4" fillId="3" borderId="20" xfId="0" applyFont="1" applyFill="1" applyBorder="1" applyAlignment="1">
      <alignment horizontal="left" vertical="top"/>
    </xf>
    <xf numFmtId="0" fontId="4" fillId="3" borderId="21" xfId="0" applyFont="1" applyFill="1" applyBorder="1" applyAlignment="1">
      <alignment horizontal="left" vertical="top"/>
    </xf>
    <xf numFmtId="0" fontId="4" fillId="3" borderId="22" xfId="0" applyFont="1" applyFill="1" applyBorder="1" applyAlignment="1">
      <alignment horizontal="left" vertical="top"/>
    </xf>
    <xf numFmtId="0" fontId="2" fillId="0" borderId="12" xfId="0" applyFont="1" applyBorder="1" applyAlignment="1">
      <alignment horizontal="right" vertical="top"/>
    </xf>
    <xf numFmtId="0" fontId="2" fillId="0" borderId="13" xfId="0" applyFont="1" applyBorder="1" applyAlignment="1">
      <alignment horizontal="right" vertical="top"/>
    </xf>
    <xf numFmtId="0" fontId="2" fillId="0" borderId="14" xfId="0" applyFont="1" applyBorder="1" applyAlignment="1">
      <alignment horizontal="right" vertical="top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6" fillId="0" borderId="0" xfId="0" applyFont="1" applyAlignment="1">
      <alignment horizontal="center" vertical="top"/>
    </xf>
    <xf numFmtId="0" fontId="3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top"/>
    </xf>
    <xf numFmtId="41" fontId="3" fillId="4" borderId="26" xfId="1" applyFont="1" applyFill="1" applyBorder="1" applyAlignment="1">
      <alignment horizontal="center" vertical="center"/>
    </xf>
    <xf numFmtId="41" fontId="3" fillId="4" borderId="27" xfId="1" applyFont="1" applyFill="1" applyBorder="1" applyAlignment="1">
      <alignment horizontal="center" vertical="center"/>
    </xf>
    <xf numFmtId="164" fontId="3" fillId="0" borderId="23" xfId="1" applyNumberFormat="1" applyFont="1" applyBorder="1" applyAlignment="1">
      <alignment horizontal="center" vertical="center"/>
    </xf>
    <xf numFmtId="164" fontId="3" fillId="0" borderId="15" xfId="1" applyNumberFormat="1" applyFont="1" applyBorder="1" applyAlignment="1">
      <alignment horizontal="center" vertical="center"/>
    </xf>
    <xf numFmtId="164" fontId="3" fillId="4" borderId="28" xfId="1" applyNumberFormat="1" applyFont="1" applyFill="1" applyBorder="1" applyAlignment="1">
      <alignment horizontal="center" vertical="center"/>
    </xf>
    <xf numFmtId="164" fontId="3" fillId="4" borderId="2" xfId="1" applyNumberFormat="1" applyFont="1" applyFill="1" applyBorder="1" applyAlignment="1">
      <alignment horizontal="center" vertical="center"/>
    </xf>
    <xf numFmtId="0" fontId="3" fillId="0" borderId="32" xfId="0" applyFont="1" applyBorder="1" applyAlignment="1">
      <alignment horizontal="left" vertical="top"/>
    </xf>
    <xf numFmtId="0" fontId="3" fillId="0" borderId="33" xfId="0" applyFont="1" applyBorder="1" applyAlignment="1">
      <alignment horizontal="left" vertical="top"/>
    </xf>
    <xf numFmtId="0" fontId="3" fillId="0" borderId="34" xfId="0" applyFont="1" applyBorder="1" applyAlignment="1">
      <alignment horizontal="left" vertical="top"/>
    </xf>
    <xf numFmtId="0" fontId="3" fillId="0" borderId="35" xfId="0" applyFont="1" applyBorder="1" applyAlignment="1">
      <alignment horizontal="left" vertical="top"/>
    </xf>
    <xf numFmtId="0" fontId="3" fillId="0" borderId="0" xfId="0" applyFont="1" applyAlignment="1">
      <alignment horizontal="left" vertical="top"/>
    </xf>
    <xf numFmtId="0" fontId="3" fillId="0" borderId="36" xfId="0" applyFont="1" applyBorder="1" applyAlignment="1">
      <alignment horizontal="left" vertical="top"/>
    </xf>
    <xf numFmtId="0" fontId="3" fillId="0" borderId="37" xfId="0" applyFont="1" applyBorder="1" applyAlignment="1">
      <alignment horizontal="left" vertical="top"/>
    </xf>
    <xf numFmtId="0" fontId="3" fillId="0" borderId="38" xfId="0" applyFont="1" applyBorder="1" applyAlignment="1">
      <alignment horizontal="left" vertical="top"/>
    </xf>
    <xf numFmtId="0" fontId="3" fillId="0" borderId="39" xfId="0" applyFont="1" applyBorder="1" applyAlignment="1">
      <alignment horizontal="left" vertical="top"/>
    </xf>
    <xf numFmtId="0" fontId="3" fillId="4" borderId="1" xfId="0" applyFont="1" applyFill="1" applyBorder="1" applyAlignment="1">
      <alignment horizontal="center" vertical="center"/>
    </xf>
  </cellXfs>
  <cellStyles count="3">
    <cellStyle name="Millares [0]" xfId="1" builtinId="6"/>
    <cellStyle name="Millares [0] 2" xfId="2" xr:uid="{C10AAA35-97FF-432C-BFE8-4F67E47C34F7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B348FC-B813-4A49-A2C3-579574AC7303}">
  <dimension ref="A1:N43"/>
  <sheetViews>
    <sheetView showGridLines="0" tabSelected="1" zoomScale="89" zoomScaleNormal="89" workbookViewId="0">
      <selection sqref="A1:N1"/>
    </sheetView>
  </sheetViews>
  <sheetFormatPr baseColWidth="10" defaultColWidth="11.5703125" defaultRowHeight="10.5" x14ac:dyDescent="0.15"/>
  <cols>
    <col min="1" max="1" width="36.5703125" style="1" customWidth="1"/>
    <col min="2" max="14" width="19.7109375" style="1" customWidth="1"/>
    <col min="15" max="16384" width="11.5703125" style="1"/>
  </cols>
  <sheetData>
    <row r="1" spans="1:14" ht="15" x14ac:dyDescent="0.15">
      <c r="A1" s="58" t="s">
        <v>0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4" ht="28.15" customHeight="1" x14ac:dyDescent="0.15">
      <c r="A2" s="59" t="s">
        <v>32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</row>
    <row r="3" spans="1:14" x14ac:dyDescent="0.1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pans="1:14" ht="12.75" x14ac:dyDescent="0.15">
      <c r="A4" s="67" t="s">
        <v>1</v>
      </c>
      <c r="B4" s="68"/>
      <c r="C4" s="68"/>
      <c r="D4" s="69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4" ht="12.75" x14ac:dyDescent="0.15">
      <c r="A5" s="70" t="s">
        <v>34</v>
      </c>
      <c r="B5" s="71"/>
      <c r="C5" s="71"/>
      <c r="D5" s="72"/>
      <c r="E5" s="3"/>
      <c r="F5" s="3"/>
      <c r="G5" s="3"/>
      <c r="H5" s="3"/>
      <c r="I5" s="3"/>
      <c r="J5" s="3"/>
      <c r="K5" s="3"/>
      <c r="L5" s="3"/>
      <c r="M5" s="3"/>
      <c r="N5" s="3"/>
    </row>
    <row r="6" spans="1:14" ht="12.75" x14ac:dyDescent="0.15">
      <c r="A6" s="73" t="s">
        <v>35</v>
      </c>
      <c r="B6" s="74"/>
      <c r="C6" s="74"/>
      <c r="D6" s="75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12.75" x14ac:dyDescent="0.15">
      <c r="A7" s="39"/>
      <c r="B7" s="39"/>
      <c r="C7" s="39"/>
      <c r="D7" s="39"/>
      <c r="E7" s="3"/>
      <c r="F7" s="3"/>
      <c r="G7" s="3"/>
      <c r="H7" s="3"/>
      <c r="I7" s="3"/>
      <c r="J7" s="3"/>
      <c r="K7" s="3"/>
      <c r="L7" s="3"/>
      <c r="M7" s="3"/>
      <c r="N7" s="3"/>
    </row>
    <row r="8" spans="1:14" x14ac:dyDescent="0.1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14" ht="12.75" x14ac:dyDescent="0.15">
      <c r="A9" s="4" t="s">
        <v>2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</row>
    <row r="10" spans="1:14" s="2" customFormat="1" ht="12.75" x14ac:dyDescent="0.2">
      <c r="A10" s="5" t="s">
        <v>20</v>
      </c>
      <c r="B10" s="5">
        <f>+B11+B12</f>
        <v>44</v>
      </c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</row>
    <row r="11" spans="1:14" s="2" customFormat="1" ht="12.75" x14ac:dyDescent="0.2">
      <c r="A11" s="27" t="s">
        <v>4</v>
      </c>
      <c r="B11" s="40">
        <v>24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</row>
    <row r="12" spans="1:14" s="2" customFormat="1" ht="12.75" x14ac:dyDescent="0.2">
      <c r="A12" s="27" t="s">
        <v>5</v>
      </c>
      <c r="B12" s="40">
        <v>20</v>
      </c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</row>
    <row r="13" spans="1:14" s="2" customFormat="1" ht="12.75" x14ac:dyDescent="0.2">
      <c r="A13" s="27" t="s">
        <v>6</v>
      </c>
      <c r="B13" s="41">
        <v>22000</v>
      </c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</row>
    <row r="14" spans="1:14" s="2" customFormat="1" ht="12.75" x14ac:dyDescent="0.2">
      <c r="A14" s="5" t="s">
        <v>3</v>
      </c>
      <c r="B14" s="7">
        <v>36797.64</v>
      </c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</row>
    <row r="15" spans="1:14" s="2" customFormat="1" ht="12.75" x14ac:dyDescent="0.2">
      <c r="A15" s="5" t="s">
        <v>7</v>
      </c>
      <c r="B15" s="5" t="s">
        <v>8</v>
      </c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</row>
    <row r="16" spans="1:14" x14ac:dyDescent="0.1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</row>
    <row r="17" spans="1:14" x14ac:dyDescent="0.1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</row>
    <row r="18" spans="1:14" ht="12.75" x14ac:dyDescent="0.15">
      <c r="A18" s="4"/>
      <c r="B18" s="4"/>
      <c r="C18" s="76" t="s">
        <v>16</v>
      </c>
      <c r="D18" s="55"/>
      <c r="E18" s="56" t="s">
        <v>11</v>
      </c>
      <c r="F18" s="57"/>
      <c r="G18" s="54" t="s">
        <v>17</v>
      </c>
      <c r="H18" s="55"/>
      <c r="I18" s="26" t="s">
        <v>19</v>
      </c>
      <c r="J18" s="54" t="s">
        <v>23</v>
      </c>
      <c r="K18" s="55"/>
      <c r="L18" s="56" t="s">
        <v>12</v>
      </c>
      <c r="M18" s="57"/>
      <c r="N18" s="25" t="s">
        <v>13</v>
      </c>
    </row>
    <row r="19" spans="1:14" ht="12.75" x14ac:dyDescent="0.15">
      <c r="A19" s="5" t="s">
        <v>9</v>
      </c>
      <c r="B19" s="5" t="s">
        <v>10</v>
      </c>
      <c r="C19" s="17" t="s">
        <v>18</v>
      </c>
      <c r="D19" s="18" t="s">
        <v>21</v>
      </c>
      <c r="E19" s="10" t="s">
        <v>18</v>
      </c>
      <c r="F19" s="11" t="s">
        <v>21</v>
      </c>
      <c r="G19" s="21" t="s">
        <v>21</v>
      </c>
      <c r="H19" s="18" t="s">
        <v>31</v>
      </c>
      <c r="I19" s="14" t="s">
        <v>22</v>
      </c>
      <c r="J19" s="21" t="s">
        <v>21</v>
      </c>
      <c r="K19" s="18" t="s">
        <v>18</v>
      </c>
      <c r="L19" s="10" t="s">
        <v>24</v>
      </c>
      <c r="M19" s="11" t="s">
        <v>18</v>
      </c>
      <c r="N19" s="21" t="s">
        <v>18</v>
      </c>
    </row>
    <row r="20" spans="1:14" ht="12.75" x14ac:dyDescent="0.15">
      <c r="A20" s="5" t="s">
        <v>14</v>
      </c>
      <c r="B20" s="6">
        <f>+B11</f>
        <v>24</v>
      </c>
      <c r="C20" s="19">
        <v>10</v>
      </c>
      <c r="D20" s="20">
        <f>+C20*B20</f>
        <v>240</v>
      </c>
      <c r="E20" s="12">
        <v>250</v>
      </c>
      <c r="F20" s="13">
        <f>+E20*B20</f>
        <v>6000</v>
      </c>
      <c r="G20" s="22">
        <f>+D20+F20</f>
        <v>6240</v>
      </c>
      <c r="H20" s="61">
        <f>+G20+G21</f>
        <v>11540</v>
      </c>
      <c r="I20" s="63">
        <f>+B13</f>
        <v>22000</v>
      </c>
      <c r="J20" s="65">
        <f>+I20-H20</f>
        <v>10460</v>
      </c>
      <c r="K20" s="23">
        <f>+J20/B10</f>
        <v>237.72727272727272</v>
      </c>
      <c r="L20" s="15">
        <v>0.8</v>
      </c>
      <c r="M20" s="16">
        <f>IF(((K20*L20)&lt;=350),(K20*L20),350)</f>
        <v>190.18181818181819</v>
      </c>
      <c r="N20" s="24">
        <f>+K20-M20</f>
        <v>47.545454545454533</v>
      </c>
    </row>
    <row r="21" spans="1:14" ht="12.75" x14ac:dyDescent="0.15">
      <c r="A21" s="5" t="s">
        <v>15</v>
      </c>
      <c r="B21" s="6">
        <f>+B12</f>
        <v>20</v>
      </c>
      <c r="C21" s="19">
        <v>15</v>
      </c>
      <c r="D21" s="20">
        <f>+C21*B21</f>
        <v>300</v>
      </c>
      <c r="E21" s="12">
        <v>250</v>
      </c>
      <c r="F21" s="13">
        <f>+E21*B21</f>
        <v>5000</v>
      </c>
      <c r="G21" s="22">
        <f>+D21+F21</f>
        <v>5300</v>
      </c>
      <c r="H21" s="62"/>
      <c r="I21" s="64"/>
      <c r="J21" s="66"/>
      <c r="K21" s="23">
        <f>K20</f>
        <v>237.72727272727272</v>
      </c>
      <c r="L21" s="15">
        <v>0.75</v>
      </c>
      <c r="M21" s="16">
        <f>IF(((K21*L21)&lt;=350),(K21*L21),350)</f>
        <v>178.29545454545453</v>
      </c>
      <c r="N21" s="24">
        <f>+K21-M21</f>
        <v>59.431818181818187</v>
      </c>
    </row>
    <row r="22" spans="1:14" ht="12.75" x14ac:dyDescent="0.15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</row>
    <row r="23" spans="1:14" ht="13.5" thickBot="1" x14ac:dyDescent="0.2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</row>
    <row r="24" spans="1:14" ht="16.899999999999999" customHeight="1" thickTop="1" x14ac:dyDescent="0.15">
      <c r="A24" s="48" t="s">
        <v>25</v>
      </c>
      <c r="B24" s="49"/>
      <c r="C24" s="50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</row>
    <row r="25" spans="1:14" ht="12.75" x14ac:dyDescent="0.15">
      <c r="A25" s="51"/>
      <c r="B25" s="52"/>
      <c r="C25" s="53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</row>
    <row r="26" spans="1:14" ht="12.75" x14ac:dyDescent="0.15">
      <c r="A26" s="42" t="s">
        <v>26</v>
      </c>
      <c r="B26" s="43"/>
      <c r="C26" s="4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</row>
    <row r="27" spans="1:14" ht="12.75" x14ac:dyDescent="0.15">
      <c r="A27" s="8"/>
      <c r="B27" s="32" t="s">
        <v>22</v>
      </c>
      <c r="C27" s="33" t="s">
        <v>30</v>
      </c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</row>
    <row r="28" spans="1:14" ht="14.25" x14ac:dyDescent="0.15">
      <c r="A28" s="28" t="s">
        <v>16</v>
      </c>
      <c r="B28" s="36">
        <f>+C20</f>
        <v>10</v>
      </c>
      <c r="C28" s="35">
        <f>+B28*B14</f>
        <v>367976.4</v>
      </c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</row>
    <row r="29" spans="1:14" ht="14.25" x14ac:dyDescent="0.15">
      <c r="A29" s="29" t="s">
        <v>13</v>
      </c>
      <c r="B29" s="34">
        <f>+N20</f>
        <v>47.545454545454533</v>
      </c>
      <c r="C29" s="35">
        <f>+B29*B14</f>
        <v>1749560.5199999996</v>
      </c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</row>
    <row r="30" spans="1:14" ht="14.25" x14ac:dyDescent="0.15">
      <c r="A30" s="29" t="s">
        <v>27</v>
      </c>
      <c r="B30" s="36">
        <f>+E20</f>
        <v>250</v>
      </c>
      <c r="C30" s="35">
        <f>+B30*B14</f>
        <v>9199410</v>
      </c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</row>
    <row r="31" spans="1:14" ht="14.25" x14ac:dyDescent="0.15">
      <c r="A31" s="29" t="s">
        <v>28</v>
      </c>
      <c r="B31" s="34">
        <f>M20</f>
        <v>190.18181818181819</v>
      </c>
      <c r="C31" s="35">
        <f>+B31*B14</f>
        <v>6998242.0800000001</v>
      </c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</row>
    <row r="32" spans="1:14" ht="12.75" x14ac:dyDescent="0.15">
      <c r="A32" s="8"/>
      <c r="B32" s="4"/>
      <c r="C32" s="9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</row>
    <row r="33" spans="1:14" ht="12.75" x14ac:dyDescent="0.15">
      <c r="A33" s="8"/>
      <c r="B33" s="4"/>
      <c r="C33" s="9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</row>
    <row r="34" spans="1:14" ht="12.75" x14ac:dyDescent="0.15">
      <c r="A34" s="42" t="s">
        <v>29</v>
      </c>
      <c r="B34" s="43"/>
      <c r="C34" s="4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</row>
    <row r="35" spans="1:14" ht="12.75" x14ac:dyDescent="0.15">
      <c r="A35" s="8"/>
      <c r="B35" s="37" t="s">
        <v>22</v>
      </c>
      <c r="C35" s="38" t="s">
        <v>30</v>
      </c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</row>
    <row r="36" spans="1:14" ht="14.25" x14ac:dyDescent="0.15">
      <c r="A36" s="28" t="s">
        <v>16</v>
      </c>
      <c r="B36" s="31">
        <f>+C21</f>
        <v>15</v>
      </c>
      <c r="C36" s="35">
        <f>+B36*B14</f>
        <v>551964.6</v>
      </c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</row>
    <row r="37" spans="1:14" ht="14.25" x14ac:dyDescent="0.15">
      <c r="A37" s="29" t="s">
        <v>13</v>
      </c>
      <c r="B37" s="30">
        <f>+N21</f>
        <v>59.431818181818187</v>
      </c>
      <c r="C37" s="35">
        <f>+B37*B14</f>
        <v>2186950.6500000004</v>
      </c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</row>
    <row r="38" spans="1:14" ht="14.25" x14ac:dyDescent="0.15">
      <c r="A38" s="29" t="s">
        <v>27</v>
      </c>
      <c r="B38" s="31">
        <f>+E21</f>
        <v>250</v>
      </c>
      <c r="C38" s="35">
        <f>+B38*B14</f>
        <v>9199410</v>
      </c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</row>
    <row r="39" spans="1:14" ht="14.25" x14ac:dyDescent="0.15">
      <c r="A39" s="29" t="s">
        <v>28</v>
      </c>
      <c r="B39" s="30">
        <f>M21</f>
        <v>178.29545454545453</v>
      </c>
      <c r="C39" s="35">
        <f>+B39*B14</f>
        <v>6560851.9499999993</v>
      </c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</row>
    <row r="40" spans="1:14" ht="12.75" x14ac:dyDescent="0.15">
      <c r="A40" s="8"/>
      <c r="B40" s="4"/>
      <c r="C40" s="9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</row>
    <row r="41" spans="1:14" ht="12.75" x14ac:dyDescent="0.15">
      <c r="A41" s="8"/>
      <c r="B41" s="4"/>
      <c r="C41" s="9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</row>
    <row r="42" spans="1:14" ht="15" customHeight="1" thickBot="1" x14ac:dyDescent="0.2">
      <c r="A42" s="45" t="s">
        <v>33</v>
      </c>
      <c r="B42" s="46"/>
      <c r="C42" s="47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</row>
    <row r="43" spans="1:14" ht="11.25" thickTop="1" x14ac:dyDescent="0.15"/>
  </sheetData>
  <sheetProtection sheet="1" objects="1" scenarios="1"/>
  <mergeCells count="17">
    <mergeCell ref="L18:M18"/>
    <mergeCell ref="A1:N1"/>
    <mergeCell ref="A2:N2"/>
    <mergeCell ref="H20:H21"/>
    <mergeCell ref="I20:I21"/>
    <mergeCell ref="J20:J21"/>
    <mergeCell ref="A4:D4"/>
    <mergeCell ref="A5:D5"/>
    <mergeCell ref="A6:D6"/>
    <mergeCell ref="C18:D18"/>
    <mergeCell ref="E18:F18"/>
    <mergeCell ref="G18:H18"/>
    <mergeCell ref="A26:C26"/>
    <mergeCell ref="A34:C34"/>
    <mergeCell ref="A42:C42"/>
    <mergeCell ref="A24:C25"/>
    <mergeCell ref="J18:K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Marcia Escobar</dc:creator>
  <cp:lastModifiedBy>Marcia Escobar Nieto</cp:lastModifiedBy>
  <dcterms:created xsi:type="dcterms:W3CDTF">2024-03-05T21:01:28Z</dcterms:created>
  <dcterms:modified xsi:type="dcterms:W3CDTF">2024-04-23T13:34:17Z</dcterms:modified>
</cp:coreProperties>
</file>