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uchile-my.sharepoint.com/personal/mescobarn_minvu_cl/Documents/2023/Cooperativas/Documentos Web/"/>
    </mc:Choice>
  </mc:AlternateContent>
  <xr:revisionPtr revIDLastSave="22" documentId="8_{97C38C54-8D2E-4F6F-B0CD-52E7FCC31C22}" xr6:coauthVersionLast="47" xr6:coauthVersionMax="47" xr10:uidLastSave="{7F2C486E-8380-4999-AB84-C6E481ACF9BB}"/>
  <bookViews>
    <workbookView xWindow="28680" yWindow="1050" windowWidth="29040" windowHeight="15720" xr2:uid="{685AB2B3-0FDB-4F79-9590-CE6DEB76FC4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E21" i="1" s="1"/>
  <c r="B22" i="1"/>
  <c r="E22" i="1" s="1"/>
  <c r="B23" i="1"/>
  <c r="E23" i="1" s="1"/>
  <c r="B24" i="1"/>
  <c r="E24" i="1" s="1"/>
  <c r="G24" i="1" s="1"/>
  <c r="I24" i="1" s="1"/>
  <c r="K24" i="1" s="1"/>
  <c r="B25" i="1"/>
  <c r="E25" i="1" s="1"/>
  <c r="G25" i="1" s="1"/>
  <c r="B26" i="1"/>
  <c r="E26" i="1" s="1"/>
  <c r="G26" i="1" s="1"/>
  <c r="B27" i="1"/>
  <c r="E27" i="1" s="1"/>
  <c r="B28" i="1"/>
  <c r="E28" i="1" s="1"/>
  <c r="B29" i="1"/>
  <c r="E29" i="1" s="1"/>
  <c r="B30" i="1"/>
  <c r="E30" i="1" s="1"/>
  <c r="B31" i="1"/>
  <c r="E31" i="1" s="1"/>
  <c r="B32" i="1"/>
  <c r="E32" i="1" s="1"/>
  <c r="B33" i="1"/>
  <c r="E33" i="1" s="1"/>
  <c r="G33" i="1" s="1"/>
  <c r="B34" i="1"/>
  <c r="E34" i="1" s="1"/>
  <c r="G34" i="1" s="1"/>
  <c r="B35" i="1"/>
  <c r="E35" i="1" s="1"/>
  <c r="B36" i="1"/>
  <c r="E36" i="1" s="1"/>
  <c r="B37" i="1"/>
  <c r="E37" i="1" s="1"/>
  <c r="B38" i="1"/>
  <c r="E38" i="1" s="1"/>
  <c r="B39" i="1"/>
  <c r="E39" i="1" s="1"/>
  <c r="B40" i="1"/>
  <c r="E40" i="1" s="1"/>
  <c r="G40" i="1" s="1"/>
  <c r="I40" i="1" s="1"/>
  <c r="K40" i="1" s="1"/>
  <c r="B41" i="1"/>
  <c r="E41" i="1" s="1"/>
  <c r="G41" i="1" s="1"/>
  <c r="B42" i="1"/>
  <c r="E42" i="1" s="1"/>
  <c r="G42" i="1" s="1"/>
  <c r="I42" i="1" s="1"/>
  <c r="K42" i="1" s="1"/>
  <c r="B20" i="1"/>
  <c r="O20" i="1" s="1"/>
  <c r="Q20" i="1" s="1"/>
  <c r="O40" i="1" l="1"/>
  <c r="Q40" i="1" s="1"/>
  <c r="S40" i="1" s="1"/>
  <c r="U40" i="1" s="1"/>
  <c r="O35" i="1"/>
  <c r="Q35" i="1" s="1"/>
  <c r="S35" i="1" s="1"/>
  <c r="U35" i="1" s="1"/>
  <c r="O32" i="1"/>
  <c r="Q32" i="1" s="1"/>
  <c r="S32" i="1" s="1"/>
  <c r="U32" i="1" s="1"/>
  <c r="O27" i="1"/>
  <c r="Q27" i="1" s="1"/>
  <c r="S27" i="1" s="1"/>
  <c r="U27" i="1" s="1"/>
  <c r="O24" i="1"/>
  <c r="Q24" i="1" s="1"/>
  <c r="S24" i="1" s="1"/>
  <c r="U24" i="1" s="1"/>
  <c r="G20" i="1"/>
  <c r="I20" i="1" s="1"/>
  <c r="K20" i="1" s="1"/>
  <c r="S20" i="1"/>
  <c r="U20" i="1" s="1"/>
  <c r="O42" i="1"/>
  <c r="O34" i="1"/>
  <c r="O26" i="1"/>
  <c r="P32" i="1"/>
  <c r="R32" i="1" s="1"/>
  <c r="T32" i="1" s="1"/>
  <c r="O41" i="1"/>
  <c r="O33" i="1"/>
  <c r="O25" i="1"/>
  <c r="O23" i="1"/>
  <c r="O38" i="1"/>
  <c r="O30" i="1"/>
  <c r="O22" i="1"/>
  <c r="O31" i="1"/>
  <c r="O37" i="1"/>
  <c r="O29" i="1"/>
  <c r="O21" i="1"/>
  <c r="P20" i="1"/>
  <c r="R20" i="1" s="1"/>
  <c r="T20" i="1" s="1"/>
  <c r="O39" i="1"/>
  <c r="E20" i="1"/>
  <c r="O36" i="1"/>
  <c r="O28" i="1"/>
  <c r="G39" i="1"/>
  <c r="I39" i="1" s="1"/>
  <c r="K39" i="1" s="1"/>
  <c r="G31" i="1"/>
  <c r="I31" i="1" s="1"/>
  <c r="K31" i="1" s="1"/>
  <c r="G23" i="1"/>
  <c r="I23" i="1" s="1"/>
  <c r="K23" i="1" s="1"/>
  <c r="G32" i="1"/>
  <c r="I32" i="1" s="1"/>
  <c r="K32" i="1" s="1"/>
  <c r="F40" i="1"/>
  <c r="H40" i="1" s="1"/>
  <c r="J40" i="1" s="1"/>
  <c r="I26" i="1"/>
  <c r="K26" i="1" s="1"/>
  <c r="F26" i="1"/>
  <c r="H26" i="1" s="1"/>
  <c r="J26" i="1" s="1"/>
  <c r="G38" i="1"/>
  <c r="I38" i="1" s="1"/>
  <c r="K38" i="1" s="1"/>
  <c r="G22" i="1"/>
  <c r="I22" i="1" s="1"/>
  <c r="K22" i="1" s="1"/>
  <c r="G29" i="1"/>
  <c r="I29" i="1" s="1"/>
  <c r="K29" i="1" s="1"/>
  <c r="G28" i="1"/>
  <c r="I28" i="1" s="1"/>
  <c r="K28" i="1" s="1"/>
  <c r="I34" i="1"/>
  <c r="K34" i="1" s="1"/>
  <c r="F34" i="1"/>
  <c r="H34" i="1" s="1"/>
  <c r="J34" i="1" s="1"/>
  <c r="I33" i="1"/>
  <c r="K33" i="1" s="1"/>
  <c r="F33" i="1"/>
  <c r="H33" i="1" s="1"/>
  <c r="J33" i="1" s="1"/>
  <c r="G30" i="1"/>
  <c r="I30" i="1" s="1"/>
  <c r="K30" i="1" s="1"/>
  <c r="F25" i="1"/>
  <c r="H25" i="1" s="1"/>
  <c r="J25" i="1" s="1"/>
  <c r="I25" i="1"/>
  <c r="K25" i="1" s="1"/>
  <c r="G37" i="1"/>
  <c r="I37" i="1" s="1"/>
  <c r="K37" i="1" s="1"/>
  <c r="G21" i="1"/>
  <c r="I21" i="1" s="1"/>
  <c r="K21" i="1" s="1"/>
  <c r="G36" i="1"/>
  <c r="I36" i="1" s="1"/>
  <c r="K36" i="1" s="1"/>
  <c r="I41" i="1"/>
  <c r="K41" i="1" s="1"/>
  <c r="F41" i="1"/>
  <c r="H41" i="1" s="1"/>
  <c r="J41" i="1" s="1"/>
  <c r="F24" i="1"/>
  <c r="H24" i="1" s="1"/>
  <c r="J24" i="1" s="1"/>
  <c r="F42" i="1"/>
  <c r="H42" i="1" s="1"/>
  <c r="J42" i="1" s="1"/>
  <c r="G35" i="1"/>
  <c r="I35" i="1" s="1"/>
  <c r="K35" i="1" s="1"/>
  <c r="G27" i="1"/>
  <c r="I27" i="1" s="1"/>
  <c r="K27" i="1" s="1"/>
  <c r="P35" i="1" l="1"/>
  <c r="R35" i="1" s="1"/>
  <c r="T35" i="1" s="1"/>
  <c r="P24" i="1"/>
  <c r="R24" i="1" s="1"/>
  <c r="T24" i="1" s="1"/>
  <c r="P27" i="1"/>
  <c r="R27" i="1" s="1"/>
  <c r="T27" i="1" s="1"/>
  <c r="P40" i="1"/>
  <c r="R40" i="1" s="1"/>
  <c r="T40" i="1" s="1"/>
  <c r="F23" i="1"/>
  <c r="H23" i="1" s="1"/>
  <c r="J23" i="1" s="1"/>
  <c r="F39" i="1"/>
  <c r="H39" i="1" s="1"/>
  <c r="J39" i="1" s="1"/>
  <c r="Q38" i="1"/>
  <c r="S38" i="1" s="1"/>
  <c r="U38" i="1" s="1"/>
  <c r="Q34" i="1"/>
  <c r="S34" i="1" s="1"/>
  <c r="U34" i="1" s="1"/>
  <c r="Q30" i="1"/>
  <c r="S30" i="1" s="1"/>
  <c r="U30" i="1" s="1"/>
  <c r="Q23" i="1"/>
  <c r="S23" i="1" s="1"/>
  <c r="U23" i="1" s="1"/>
  <c r="F21" i="1"/>
  <c r="H21" i="1" s="1"/>
  <c r="J21" i="1" s="1"/>
  <c r="Q21" i="1"/>
  <c r="S21" i="1" s="1"/>
  <c r="U21" i="1" s="1"/>
  <c r="Q25" i="1"/>
  <c r="S25" i="1" s="1"/>
  <c r="U25" i="1" s="1"/>
  <c r="Q42" i="1"/>
  <c r="S42" i="1" s="1"/>
  <c r="U42" i="1" s="1"/>
  <c r="Q39" i="1"/>
  <c r="S39" i="1" s="1"/>
  <c r="U39" i="1" s="1"/>
  <c r="Q26" i="1"/>
  <c r="S26" i="1" s="1"/>
  <c r="U26" i="1" s="1"/>
  <c r="Q28" i="1"/>
  <c r="S28" i="1" s="1"/>
  <c r="U28" i="1" s="1"/>
  <c r="Q29" i="1"/>
  <c r="S29" i="1" s="1"/>
  <c r="U29" i="1" s="1"/>
  <c r="Q33" i="1"/>
  <c r="S33" i="1" s="1"/>
  <c r="U33" i="1" s="1"/>
  <c r="Q31" i="1"/>
  <c r="S31" i="1" s="1"/>
  <c r="U31" i="1" s="1"/>
  <c r="Q22" i="1"/>
  <c r="S22" i="1" s="1"/>
  <c r="U22" i="1" s="1"/>
  <c r="F28" i="1"/>
  <c r="H28" i="1" s="1"/>
  <c r="J28" i="1" s="1"/>
  <c r="Q36" i="1"/>
  <c r="S36" i="1" s="1"/>
  <c r="U36" i="1" s="1"/>
  <c r="Q37" i="1"/>
  <c r="S37" i="1" s="1"/>
  <c r="U37" i="1" s="1"/>
  <c r="Q41" i="1"/>
  <c r="S41" i="1" s="1"/>
  <c r="U41" i="1" s="1"/>
  <c r="F20" i="1"/>
  <c r="H20" i="1" s="1"/>
  <c r="J20" i="1" s="1"/>
  <c r="F30" i="1"/>
  <c r="H30" i="1" s="1"/>
  <c r="J30" i="1" s="1"/>
  <c r="F29" i="1"/>
  <c r="H29" i="1" s="1"/>
  <c r="J29" i="1" s="1"/>
  <c r="F22" i="1"/>
  <c r="H22" i="1" s="1"/>
  <c r="J22" i="1" s="1"/>
  <c r="F32" i="1"/>
  <c r="H32" i="1" s="1"/>
  <c r="J32" i="1" s="1"/>
  <c r="F31" i="1"/>
  <c r="H31" i="1" s="1"/>
  <c r="J31" i="1" s="1"/>
  <c r="F35" i="1"/>
  <c r="H35" i="1" s="1"/>
  <c r="J35" i="1" s="1"/>
  <c r="F27" i="1"/>
  <c r="H27" i="1" s="1"/>
  <c r="J27" i="1" s="1"/>
  <c r="F37" i="1"/>
  <c r="H37" i="1" s="1"/>
  <c r="J37" i="1" s="1"/>
  <c r="F38" i="1"/>
  <c r="H38" i="1" s="1"/>
  <c r="J38" i="1" s="1"/>
  <c r="F36" i="1"/>
  <c r="H36" i="1" s="1"/>
  <c r="J36" i="1" s="1"/>
  <c r="P30" i="1" l="1"/>
  <c r="R30" i="1" s="1"/>
  <c r="T30" i="1" s="1"/>
  <c r="P36" i="1"/>
  <c r="R36" i="1" s="1"/>
  <c r="T36" i="1" s="1"/>
  <c r="P28" i="1"/>
  <c r="R28" i="1" s="1"/>
  <c r="T28" i="1" s="1"/>
  <c r="P33" i="1"/>
  <c r="R33" i="1" s="1"/>
  <c r="T33" i="1" s="1"/>
  <c r="P41" i="1"/>
  <c r="R41" i="1" s="1"/>
  <c r="T41" i="1" s="1"/>
  <c r="P38" i="1"/>
  <c r="R38" i="1" s="1"/>
  <c r="T38" i="1" s="1"/>
  <c r="P26" i="1"/>
  <c r="R26" i="1" s="1"/>
  <c r="T26" i="1" s="1"/>
  <c r="P23" i="1"/>
  <c r="R23" i="1" s="1"/>
  <c r="T23" i="1" s="1"/>
  <c r="P29" i="1"/>
  <c r="R29" i="1" s="1"/>
  <c r="T29" i="1" s="1"/>
  <c r="P22" i="1"/>
  <c r="R22" i="1" s="1"/>
  <c r="T22" i="1" s="1"/>
  <c r="P25" i="1"/>
  <c r="R25" i="1" s="1"/>
  <c r="T25" i="1" s="1"/>
  <c r="P31" i="1"/>
  <c r="R31" i="1" s="1"/>
  <c r="T31" i="1" s="1"/>
  <c r="P21" i="1"/>
  <c r="R21" i="1" s="1"/>
  <c r="T21" i="1" s="1"/>
  <c r="P34" i="1"/>
  <c r="R34" i="1" s="1"/>
  <c r="T34" i="1" s="1"/>
  <c r="P42" i="1"/>
  <c r="R42" i="1" s="1"/>
  <c r="T42" i="1" s="1"/>
  <c r="P37" i="1"/>
  <c r="R37" i="1" s="1"/>
  <c r="T37" i="1" s="1"/>
  <c r="P39" i="1"/>
  <c r="R39" i="1" s="1"/>
  <c r="T39" i="1" s="1"/>
</calcChain>
</file>

<file path=xl/sharedStrings.xml><?xml version="1.0" encoding="utf-8"?>
<sst xmlns="http://schemas.openxmlformats.org/spreadsheetml/2006/main" count="35" uniqueCount="27">
  <si>
    <t>Simulador subsidio adquisición suelo y ahorro - Llamado para Cooperativas Cerradas de Vivienda con proyectos de Construcción en Nuevos Terrenos</t>
  </si>
  <si>
    <t>Parámetros</t>
  </si>
  <si>
    <t>N° de viviendas</t>
  </si>
  <si>
    <t>Superficie terreno m2</t>
  </si>
  <si>
    <t>Simulación subsidio adquisición terreno</t>
  </si>
  <si>
    <t>Valor terreno UF/m2</t>
  </si>
  <si>
    <t>Valor terreno por familia (UF)</t>
  </si>
  <si>
    <t>Ahorro mínimo (UF)</t>
  </si>
  <si>
    <t>Subsidio inicial (UF)</t>
  </si>
  <si>
    <t>Saldo por familia precio terreno (UF)</t>
  </si>
  <si>
    <t>Coesfuerzo ahorro (UF)</t>
  </si>
  <si>
    <t>Subsidio adicional (UF) hasta 40% RSH dentro AV</t>
  </si>
  <si>
    <t>TOTAL AHORRO FAMILIA (UF)</t>
  </si>
  <si>
    <t>TOTAL SUBSIDIO SUELO (UF)</t>
  </si>
  <si>
    <t>TOTAL SUBSIDIO SUELO ($)</t>
  </si>
  <si>
    <t>Subsidio adicional (UF) sobre 40% RSH dentro AV</t>
  </si>
  <si>
    <t>2. Resultados de ahorro mínimo, adicional y subsidio adquisición de suelo aparecerán abajo según valor UF/m2 del terreno en cuestión.</t>
  </si>
  <si>
    <t>1. Introducir valores en celdas amarillas.</t>
  </si>
  <si>
    <t>Valor UF</t>
  </si>
  <si>
    <t>Regiones de Tarapacá, Antofagasta, Coquimbo, Valparaíso, Metropolitana, del Libertador Bernardo O'Higgins y Biobío.</t>
  </si>
  <si>
    <t>Fecha de valor UF</t>
  </si>
  <si>
    <t>3. Este simulador es sólo de orientación, no aplica como validador formal del cálculo, el que deberá realizar la Entidad Pastrocinante conforme a la resolución que norma el llamado, y que será evaluado por SERVIU al postular.</t>
  </si>
  <si>
    <t>TOTAL AHORRO FAMILIA ($)</t>
  </si>
  <si>
    <t>Instrucciones</t>
  </si>
  <si>
    <r>
      <t xml:space="preserve">Familias </t>
    </r>
    <r>
      <rPr>
        <b/>
        <sz val="18"/>
        <color theme="1"/>
        <rFont val="Verdana"/>
        <family val="2"/>
      </rPr>
      <t>sobre</t>
    </r>
    <r>
      <rPr>
        <b/>
        <sz val="14"/>
        <color theme="1"/>
        <rFont val="Verdana"/>
        <family val="2"/>
      </rPr>
      <t xml:space="preserve"> el 40%</t>
    </r>
  </si>
  <si>
    <r>
      <t xml:space="preserve">Familias </t>
    </r>
    <r>
      <rPr>
        <b/>
        <sz val="18"/>
        <color theme="1"/>
        <rFont val="Verdana"/>
        <family val="2"/>
      </rPr>
      <t>hasta</t>
    </r>
    <r>
      <rPr>
        <b/>
        <sz val="14"/>
        <color theme="1"/>
        <rFont val="Verdana"/>
        <family val="2"/>
      </rPr>
      <t xml:space="preserve"> el 40%</t>
    </r>
  </si>
  <si>
    <t>Resolución Exenta N° 811 (V. y U.) de 18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</si>
</sst>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_ ;_ * \-#,##0.0_ ;_ 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sz val="16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b/>
      <sz val="18"/>
      <color theme="1"/>
      <name val="Verdana"/>
      <family val="2"/>
    </font>
    <font>
      <b/>
      <sz val="20"/>
      <color theme="0" tint="-0.1499984740745262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41" fontId="2" fillId="0" borderId="11" xfId="1" applyFont="1" applyBorder="1"/>
    <xf numFmtId="41" fontId="2" fillId="0" borderId="12" xfId="1" applyFont="1" applyBorder="1"/>
    <xf numFmtId="41" fontId="2" fillId="0" borderId="13" xfId="1" applyFont="1" applyBorder="1"/>
    <xf numFmtId="41" fontId="2" fillId="0" borderId="14" xfId="1" applyFont="1" applyBorder="1"/>
    <xf numFmtId="41" fontId="2" fillId="0" borderId="15" xfId="1" applyFont="1" applyBorder="1"/>
    <xf numFmtId="41" fontId="2" fillId="0" borderId="16" xfId="1" applyFont="1" applyBorder="1"/>
    <xf numFmtId="41" fontId="2" fillId="0" borderId="17" xfId="1" applyFont="1" applyBorder="1"/>
    <xf numFmtId="41" fontId="2" fillId="0" borderId="21" xfId="1" applyFont="1" applyBorder="1"/>
    <xf numFmtId="41" fontId="2" fillId="0" borderId="10" xfId="1" applyFont="1" applyBorder="1"/>
    <xf numFmtId="41" fontId="2" fillId="0" borderId="22" xfId="1" applyFont="1" applyBorder="1"/>
    <xf numFmtId="41" fontId="2" fillId="0" borderId="9" xfId="1" applyFont="1" applyBorder="1"/>
    <xf numFmtId="41" fontId="2" fillId="0" borderId="26" xfId="1" applyFont="1" applyBorder="1"/>
    <xf numFmtId="164" fontId="2" fillId="0" borderId="27" xfId="1" applyNumberFormat="1" applyFont="1" applyBorder="1"/>
    <xf numFmtId="41" fontId="2" fillId="0" borderId="28" xfId="1" applyFont="1" applyBorder="1"/>
    <xf numFmtId="164" fontId="2" fillId="0" borderId="29" xfId="1" applyNumberFormat="1" applyFont="1" applyBorder="1"/>
    <xf numFmtId="41" fontId="2" fillId="0" borderId="30" xfId="1" applyFont="1" applyBorder="1"/>
    <xf numFmtId="164" fontId="2" fillId="0" borderId="31" xfId="1" applyNumberFormat="1" applyFont="1" applyBorder="1"/>
    <xf numFmtId="41" fontId="2" fillId="0" borderId="32" xfId="1" applyFont="1" applyBorder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1" fontId="2" fillId="0" borderId="6" xfId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right" vertical="center" wrapText="1"/>
    </xf>
    <xf numFmtId="164" fontId="2" fillId="6" borderId="27" xfId="1" applyNumberFormat="1" applyFont="1" applyFill="1" applyBorder="1"/>
    <xf numFmtId="41" fontId="2" fillId="6" borderId="28" xfId="1" applyFont="1" applyFill="1" applyBorder="1"/>
    <xf numFmtId="41" fontId="2" fillId="6" borderId="11" xfId="1" applyFont="1" applyFill="1" applyBorder="1"/>
    <xf numFmtId="41" fontId="2" fillId="6" borderId="12" xfId="1" applyFont="1" applyFill="1" applyBorder="1"/>
    <xf numFmtId="41" fontId="2" fillId="6" borderId="14" xfId="1" applyFont="1" applyFill="1" applyBorder="1"/>
    <xf numFmtId="41" fontId="2" fillId="6" borderId="13" xfId="1" applyFont="1" applyFill="1" applyBorder="1"/>
    <xf numFmtId="41" fontId="2" fillId="3" borderId="4" xfId="1" applyFont="1" applyFill="1" applyBorder="1" applyAlignment="1" applyProtection="1">
      <alignment horizontal="right" vertical="center" wrapText="1"/>
      <protection locked="0"/>
    </xf>
    <xf numFmtId="41" fontId="2" fillId="3" borderId="6" xfId="1" applyFont="1" applyFill="1" applyBorder="1" applyAlignment="1" applyProtection="1">
      <alignment horizontal="right" vertical="center" wrapText="1"/>
      <protection locked="0"/>
    </xf>
    <xf numFmtId="0" fontId="9" fillId="7" borderId="40" xfId="0" applyFont="1" applyFill="1" applyBorder="1" applyAlignment="1">
      <alignment horizontal="center"/>
    </xf>
    <xf numFmtId="0" fontId="9" fillId="7" borderId="41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left"/>
    </xf>
    <xf numFmtId="0" fontId="11" fillId="8" borderId="33" xfId="0" applyFont="1" applyFill="1" applyBorder="1" applyAlignment="1">
      <alignment horizontal="left"/>
    </xf>
    <xf numFmtId="0" fontId="11" fillId="8" borderId="2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left"/>
    </xf>
    <xf numFmtId="0" fontId="3" fillId="5" borderId="37" xfId="0" applyFont="1" applyFill="1" applyBorder="1" applyAlignment="1">
      <alignment horizontal="left"/>
    </xf>
    <xf numFmtId="0" fontId="3" fillId="5" borderId="38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5" fillId="4" borderId="3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3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0" fontId="5" fillId="4" borderId="37" xfId="0" applyFont="1" applyFill="1" applyBorder="1" applyAlignment="1">
      <alignment horizontal="left"/>
    </xf>
    <xf numFmtId="0" fontId="5" fillId="4" borderId="38" xfId="0" applyFont="1" applyFill="1" applyBorder="1" applyAlignment="1">
      <alignment horizontal="left"/>
    </xf>
    <xf numFmtId="0" fontId="3" fillId="4" borderId="36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1285-9F3D-4FCE-8434-6E828B5B55D6}">
  <dimension ref="A1:U43"/>
  <sheetViews>
    <sheetView tabSelected="1" zoomScale="78" zoomScaleNormal="78" workbookViewId="0">
      <selection sqref="A1:U1"/>
    </sheetView>
  </sheetViews>
  <sheetFormatPr baseColWidth="10" defaultRowHeight="13.8" x14ac:dyDescent="0.25"/>
  <cols>
    <col min="1" max="21" width="15.77734375" style="1" customWidth="1"/>
    <col min="22" max="16384" width="11.5546875" style="1"/>
  </cols>
  <sheetData>
    <row r="1" spans="1:21" s="2" customFormat="1" ht="24.6" x14ac:dyDescent="0.4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20.399999999999999" thickBot="1" x14ac:dyDescent="0.35">
      <c r="A2" s="57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ht="14.4" thickBot="1" x14ac:dyDescent="0.3"/>
    <row r="4" spans="1:21" ht="16.2" x14ac:dyDescent="0.3">
      <c r="A4" s="60" t="s">
        <v>23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</row>
    <row r="5" spans="1:21" ht="16.2" x14ac:dyDescent="0.3">
      <c r="A5" s="63" t="s">
        <v>17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5"/>
    </row>
    <row r="6" spans="1:21" ht="16.2" x14ac:dyDescent="0.3">
      <c r="A6" s="63" t="s">
        <v>16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</row>
    <row r="7" spans="1:21" ht="16.8" thickBot="1" x14ac:dyDescent="0.35">
      <c r="A7" s="66" t="s">
        <v>21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</row>
    <row r="8" spans="1:21" ht="14.4" thickBot="1" x14ac:dyDescent="0.3"/>
    <row r="9" spans="1:21" x14ac:dyDescent="0.25">
      <c r="A9" s="52" t="s">
        <v>1</v>
      </c>
      <c r="B9" s="53"/>
    </row>
    <row r="10" spans="1:21" ht="27.6" x14ac:dyDescent="0.25">
      <c r="A10" s="33" t="s">
        <v>2</v>
      </c>
      <c r="B10" s="44">
        <v>70</v>
      </c>
    </row>
    <row r="11" spans="1:21" ht="27.6" x14ac:dyDescent="0.25">
      <c r="A11" s="34" t="s">
        <v>3</v>
      </c>
      <c r="B11" s="45">
        <v>7500</v>
      </c>
    </row>
    <row r="12" spans="1:21" x14ac:dyDescent="0.25">
      <c r="A12" s="34" t="s">
        <v>18</v>
      </c>
      <c r="B12" s="35">
        <v>35122.26</v>
      </c>
    </row>
    <row r="13" spans="1:21" ht="28.2" thickBot="1" x14ac:dyDescent="0.3">
      <c r="A13" s="36" t="s">
        <v>20</v>
      </c>
      <c r="B13" s="37">
        <v>44927</v>
      </c>
    </row>
    <row r="14" spans="1:21" ht="14.4" thickBot="1" x14ac:dyDescent="0.3"/>
    <row r="15" spans="1:21" ht="19.8" x14ac:dyDescent="0.3">
      <c r="A15" s="72" t="s">
        <v>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4"/>
    </row>
    <row r="16" spans="1:21" ht="20.399999999999999" thickBot="1" x14ac:dyDescent="0.35">
      <c r="A16" s="69" t="s">
        <v>19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1"/>
    </row>
    <row r="17" spans="1:21" ht="16.8" thickBo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23.4" thickTop="1" thickBot="1" x14ac:dyDescent="0.4">
      <c r="A18" s="22"/>
      <c r="B18" s="22"/>
      <c r="C18" s="46" t="s">
        <v>25</v>
      </c>
      <c r="D18" s="47"/>
      <c r="E18" s="47"/>
      <c r="F18" s="47"/>
      <c r="G18" s="47"/>
      <c r="H18" s="47"/>
      <c r="I18" s="47"/>
      <c r="J18" s="47"/>
      <c r="K18" s="48"/>
      <c r="L18" s="22"/>
      <c r="M18" s="49" t="s">
        <v>24</v>
      </c>
      <c r="N18" s="50"/>
      <c r="O18" s="50"/>
      <c r="P18" s="50"/>
      <c r="Q18" s="50"/>
      <c r="R18" s="50"/>
      <c r="S18" s="50"/>
      <c r="T18" s="50"/>
      <c r="U18" s="51"/>
    </row>
    <row r="19" spans="1:21" s="24" customFormat="1" ht="51" customHeight="1" thickTop="1" thickBot="1" x14ac:dyDescent="0.35">
      <c r="A19" s="25" t="s">
        <v>5</v>
      </c>
      <c r="B19" s="26" t="s">
        <v>6</v>
      </c>
      <c r="C19" s="27" t="s">
        <v>7</v>
      </c>
      <c r="D19" s="28" t="s">
        <v>8</v>
      </c>
      <c r="E19" s="28" t="s">
        <v>9</v>
      </c>
      <c r="F19" s="28" t="s">
        <v>10</v>
      </c>
      <c r="G19" s="28" t="s">
        <v>11</v>
      </c>
      <c r="H19" s="28" t="s">
        <v>12</v>
      </c>
      <c r="I19" s="28" t="s">
        <v>13</v>
      </c>
      <c r="J19" s="28" t="s">
        <v>22</v>
      </c>
      <c r="K19" s="29" t="s">
        <v>14</v>
      </c>
      <c r="L19" s="23"/>
      <c r="M19" s="30" t="s">
        <v>7</v>
      </c>
      <c r="N19" s="31" t="s">
        <v>8</v>
      </c>
      <c r="O19" s="31" t="s">
        <v>9</v>
      </c>
      <c r="P19" s="31" t="s">
        <v>10</v>
      </c>
      <c r="Q19" s="31" t="s">
        <v>15</v>
      </c>
      <c r="R19" s="31" t="s">
        <v>12</v>
      </c>
      <c r="S19" s="31" t="s">
        <v>13</v>
      </c>
      <c r="T19" s="31" t="s">
        <v>22</v>
      </c>
      <c r="U19" s="32" t="s">
        <v>14</v>
      </c>
    </row>
    <row r="20" spans="1:21" ht="14.4" thickTop="1" x14ac:dyDescent="0.25">
      <c r="A20" s="20">
        <v>1</v>
      </c>
      <c r="B20" s="21">
        <f>($B$11*A20)/$B$10</f>
        <v>107.14285714285714</v>
      </c>
      <c r="C20" s="14">
        <v>10</v>
      </c>
      <c r="D20" s="12">
        <v>250</v>
      </c>
      <c r="E20" s="12">
        <f>O20</f>
        <v>0</v>
      </c>
      <c r="F20" s="12">
        <f>E20-G20</f>
        <v>0</v>
      </c>
      <c r="G20" s="12">
        <f>Q20</f>
        <v>0</v>
      </c>
      <c r="H20" s="12">
        <f>C20+F20</f>
        <v>10</v>
      </c>
      <c r="I20" s="12">
        <f>+D20+G20</f>
        <v>250</v>
      </c>
      <c r="J20" s="12">
        <f>+H20*$B$12</f>
        <v>351222.60000000003</v>
      </c>
      <c r="K20" s="13">
        <f>+I20*$B$12</f>
        <v>8780565</v>
      </c>
      <c r="M20" s="11">
        <v>15</v>
      </c>
      <c r="N20" s="12">
        <v>250</v>
      </c>
      <c r="O20" s="12">
        <f>(IF((M20+N20-B20)&gt;0,0,M20+N20-B20))*-1</f>
        <v>0</v>
      </c>
      <c r="P20" s="12">
        <f>O20-Q20</f>
        <v>0</v>
      </c>
      <c r="Q20" s="12">
        <f>IF(O20=0,0,IF(O20*0.8&lt;=350,O20*0.8,350))</f>
        <v>0</v>
      </c>
      <c r="R20" s="12">
        <f>+M20+P20</f>
        <v>15</v>
      </c>
      <c r="S20" s="12">
        <f>+N20+Q20</f>
        <v>250</v>
      </c>
      <c r="T20" s="12">
        <f>+R20*$B$12</f>
        <v>526833.9</v>
      </c>
      <c r="U20" s="13">
        <f>+S20*$B$12</f>
        <v>8780565</v>
      </c>
    </row>
    <row r="21" spans="1:21" x14ac:dyDescent="0.25">
      <c r="A21" s="38">
        <v>1.5</v>
      </c>
      <c r="B21" s="39">
        <f t="shared" ref="B21:B42" si="0">($B$11*A21)/$B$10</f>
        <v>160.71428571428572</v>
      </c>
      <c r="C21" s="40">
        <v>10</v>
      </c>
      <c r="D21" s="41">
        <v>250</v>
      </c>
      <c r="E21" s="41">
        <f t="shared" ref="E21:E42" si="1">(IF((C21+D21-B21)&gt;0,0,C21+D21-B21))*-1</f>
        <v>0</v>
      </c>
      <c r="F21" s="41">
        <f t="shared" ref="F21:F42" si="2">E21-G21</f>
        <v>0</v>
      </c>
      <c r="G21" s="41">
        <f t="shared" ref="G21:G42" si="3">IF(E21=0,0,IF(E21*0.8&lt;=350,E21*0.8,350))</f>
        <v>0</v>
      </c>
      <c r="H21" s="41">
        <f t="shared" ref="H21:H42" si="4">C21+F21</f>
        <v>10</v>
      </c>
      <c r="I21" s="41">
        <f t="shared" ref="I21:I42" si="5">+D21+G21</f>
        <v>250</v>
      </c>
      <c r="J21" s="41">
        <f t="shared" ref="J21:J42" si="6">+H21*$B$12</f>
        <v>351222.60000000003</v>
      </c>
      <c r="K21" s="42">
        <f t="shared" ref="K21:K42" si="7">+I21*$B$12</f>
        <v>8780565</v>
      </c>
      <c r="M21" s="43">
        <v>15</v>
      </c>
      <c r="N21" s="41">
        <v>250</v>
      </c>
      <c r="O21" s="41">
        <f t="shared" ref="O21:O42" si="8">(IF((M21+N21-B21)&gt;0,0,M21+N21-B21))*-1</f>
        <v>0</v>
      </c>
      <c r="P21" s="41">
        <f t="shared" ref="P21:P42" si="9">O21-Q21</f>
        <v>0</v>
      </c>
      <c r="Q21" s="41">
        <f t="shared" ref="Q21:Q42" si="10">IF(O21=0,0,IF(O21*0.8&lt;=350,O21*0.8,350))</f>
        <v>0</v>
      </c>
      <c r="R21" s="41">
        <f t="shared" ref="R21:R42" si="11">+M21+P21</f>
        <v>15</v>
      </c>
      <c r="S21" s="41">
        <f t="shared" ref="S21:S42" si="12">+N21+Q21</f>
        <v>250</v>
      </c>
      <c r="T21" s="41">
        <f t="shared" ref="T21:T42" si="13">+R21*$B$12</f>
        <v>526833.9</v>
      </c>
      <c r="U21" s="42">
        <f t="shared" ref="U21:U42" si="14">+S21*$B$12</f>
        <v>8780565</v>
      </c>
    </row>
    <row r="22" spans="1:21" x14ac:dyDescent="0.25">
      <c r="A22" s="16">
        <v>2</v>
      </c>
      <c r="B22" s="17">
        <f t="shared" si="0"/>
        <v>214.28571428571428</v>
      </c>
      <c r="C22" s="4">
        <v>10</v>
      </c>
      <c r="D22" s="5">
        <v>250</v>
      </c>
      <c r="E22" s="5">
        <f t="shared" si="1"/>
        <v>0</v>
      </c>
      <c r="F22" s="5">
        <f t="shared" si="2"/>
        <v>0</v>
      </c>
      <c r="G22" s="5">
        <f t="shared" si="3"/>
        <v>0</v>
      </c>
      <c r="H22" s="5">
        <f t="shared" si="4"/>
        <v>10</v>
      </c>
      <c r="I22" s="5">
        <f t="shared" si="5"/>
        <v>250</v>
      </c>
      <c r="J22" s="5">
        <f t="shared" si="6"/>
        <v>351222.60000000003</v>
      </c>
      <c r="K22" s="7">
        <f t="shared" si="7"/>
        <v>8780565</v>
      </c>
      <c r="M22" s="6">
        <v>15</v>
      </c>
      <c r="N22" s="5">
        <v>250</v>
      </c>
      <c r="O22" s="5">
        <f t="shared" si="8"/>
        <v>0</v>
      </c>
      <c r="P22" s="5">
        <f t="shared" si="9"/>
        <v>0</v>
      </c>
      <c r="Q22" s="5">
        <f t="shared" si="10"/>
        <v>0</v>
      </c>
      <c r="R22" s="5">
        <f t="shared" si="11"/>
        <v>15</v>
      </c>
      <c r="S22" s="5">
        <f t="shared" si="12"/>
        <v>250</v>
      </c>
      <c r="T22" s="5">
        <f t="shared" si="13"/>
        <v>526833.9</v>
      </c>
      <c r="U22" s="7">
        <f t="shared" si="14"/>
        <v>8780565</v>
      </c>
    </row>
    <row r="23" spans="1:21" x14ac:dyDescent="0.25">
      <c r="A23" s="38">
        <v>2.5</v>
      </c>
      <c r="B23" s="39">
        <f t="shared" si="0"/>
        <v>267.85714285714283</v>
      </c>
      <c r="C23" s="40">
        <v>10</v>
      </c>
      <c r="D23" s="41">
        <v>250</v>
      </c>
      <c r="E23" s="41">
        <f t="shared" si="1"/>
        <v>7.8571428571428328</v>
      </c>
      <c r="F23" s="41">
        <f t="shared" si="2"/>
        <v>1.5714285714285658</v>
      </c>
      <c r="G23" s="41">
        <f t="shared" si="3"/>
        <v>6.2857142857142669</v>
      </c>
      <c r="H23" s="41">
        <f t="shared" si="4"/>
        <v>11.571428571428566</v>
      </c>
      <c r="I23" s="41">
        <f t="shared" si="5"/>
        <v>256.28571428571428</v>
      </c>
      <c r="J23" s="41">
        <f t="shared" si="6"/>
        <v>406414.72285714268</v>
      </c>
      <c r="K23" s="42">
        <f t="shared" si="7"/>
        <v>9001333.4914285708</v>
      </c>
      <c r="M23" s="43">
        <v>15</v>
      </c>
      <c r="N23" s="41">
        <v>250</v>
      </c>
      <c r="O23" s="41">
        <f t="shared" si="8"/>
        <v>2.8571428571428328</v>
      </c>
      <c r="P23" s="41">
        <f t="shared" si="9"/>
        <v>0.57142857142856629</v>
      </c>
      <c r="Q23" s="41">
        <f t="shared" si="10"/>
        <v>2.2857142857142665</v>
      </c>
      <c r="R23" s="41">
        <f t="shared" si="11"/>
        <v>15.571428571428566</v>
      </c>
      <c r="S23" s="41">
        <f t="shared" si="12"/>
        <v>252.28571428571428</v>
      </c>
      <c r="T23" s="41">
        <f t="shared" si="13"/>
        <v>546903.76285714272</v>
      </c>
      <c r="U23" s="42">
        <f t="shared" si="14"/>
        <v>8860844.4514285717</v>
      </c>
    </row>
    <row r="24" spans="1:21" x14ac:dyDescent="0.25">
      <c r="A24" s="16">
        <v>3</v>
      </c>
      <c r="B24" s="17">
        <f t="shared" si="0"/>
        <v>321.42857142857144</v>
      </c>
      <c r="C24" s="4">
        <v>10</v>
      </c>
      <c r="D24" s="5">
        <v>250</v>
      </c>
      <c r="E24" s="5">
        <f t="shared" si="1"/>
        <v>61.428571428571445</v>
      </c>
      <c r="F24" s="5">
        <f t="shared" si="2"/>
        <v>12.285714285714285</v>
      </c>
      <c r="G24" s="5">
        <f t="shared" si="3"/>
        <v>49.14285714285716</v>
      </c>
      <c r="H24" s="5">
        <f t="shared" si="4"/>
        <v>22.285714285714285</v>
      </c>
      <c r="I24" s="5">
        <f t="shared" si="5"/>
        <v>299.14285714285717</v>
      </c>
      <c r="J24" s="5">
        <f t="shared" si="6"/>
        <v>782724.65142857144</v>
      </c>
      <c r="K24" s="7">
        <f t="shared" si="7"/>
        <v>10506573.205714287</v>
      </c>
      <c r="M24" s="6">
        <v>15</v>
      </c>
      <c r="N24" s="5">
        <v>250</v>
      </c>
      <c r="O24" s="5">
        <f t="shared" si="8"/>
        <v>56.428571428571445</v>
      </c>
      <c r="P24" s="5">
        <f t="shared" si="9"/>
        <v>11.285714285714285</v>
      </c>
      <c r="Q24" s="5">
        <f t="shared" si="10"/>
        <v>45.14285714285716</v>
      </c>
      <c r="R24" s="5">
        <f t="shared" si="11"/>
        <v>26.285714285714285</v>
      </c>
      <c r="S24" s="5">
        <f t="shared" si="12"/>
        <v>295.14285714285717</v>
      </c>
      <c r="T24" s="5">
        <f t="shared" si="13"/>
        <v>923213.69142857147</v>
      </c>
      <c r="U24" s="7">
        <f t="shared" si="14"/>
        <v>10366084.165714286</v>
      </c>
    </row>
    <row r="25" spans="1:21" x14ac:dyDescent="0.25">
      <c r="A25" s="38">
        <v>3.5</v>
      </c>
      <c r="B25" s="39">
        <f t="shared" si="0"/>
        <v>375</v>
      </c>
      <c r="C25" s="40">
        <v>10</v>
      </c>
      <c r="D25" s="41">
        <v>250</v>
      </c>
      <c r="E25" s="41">
        <f t="shared" si="1"/>
        <v>115</v>
      </c>
      <c r="F25" s="41">
        <f t="shared" si="2"/>
        <v>23</v>
      </c>
      <c r="G25" s="41">
        <f t="shared" si="3"/>
        <v>92</v>
      </c>
      <c r="H25" s="41">
        <f t="shared" si="4"/>
        <v>33</v>
      </c>
      <c r="I25" s="41">
        <f t="shared" si="5"/>
        <v>342</v>
      </c>
      <c r="J25" s="41">
        <f t="shared" si="6"/>
        <v>1159034.58</v>
      </c>
      <c r="K25" s="42">
        <f t="shared" si="7"/>
        <v>12011812.92</v>
      </c>
      <c r="M25" s="43">
        <v>15</v>
      </c>
      <c r="N25" s="41">
        <v>250</v>
      </c>
      <c r="O25" s="41">
        <f t="shared" si="8"/>
        <v>110</v>
      </c>
      <c r="P25" s="41">
        <f t="shared" si="9"/>
        <v>22</v>
      </c>
      <c r="Q25" s="41">
        <f t="shared" si="10"/>
        <v>88</v>
      </c>
      <c r="R25" s="41">
        <f t="shared" si="11"/>
        <v>37</v>
      </c>
      <c r="S25" s="41">
        <f t="shared" si="12"/>
        <v>338</v>
      </c>
      <c r="T25" s="41">
        <f t="shared" si="13"/>
        <v>1299523.6200000001</v>
      </c>
      <c r="U25" s="42">
        <f t="shared" si="14"/>
        <v>11871323.880000001</v>
      </c>
    </row>
    <row r="26" spans="1:21" x14ac:dyDescent="0.25">
      <c r="A26" s="16">
        <v>4</v>
      </c>
      <c r="B26" s="17">
        <f t="shared" si="0"/>
        <v>428.57142857142856</v>
      </c>
      <c r="C26" s="4">
        <v>10</v>
      </c>
      <c r="D26" s="5">
        <v>250</v>
      </c>
      <c r="E26" s="5">
        <f t="shared" si="1"/>
        <v>168.57142857142856</v>
      </c>
      <c r="F26" s="5">
        <f t="shared" si="2"/>
        <v>33.714285714285694</v>
      </c>
      <c r="G26" s="5">
        <f t="shared" si="3"/>
        <v>134.85714285714286</v>
      </c>
      <c r="H26" s="5">
        <f t="shared" si="4"/>
        <v>43.714285714285694</v>
      </c>
      <c r="I26" s="5">
        <f t="shared" si="5"/>
        <v>384.85714285714289</v>
      </c>
      <c r="J26" s="5">
        <f t="shared" si="6"/>
        <v>1535344.508571428</v>
      </c>
      <c r="K26" s="7">
        <f t="shared" si="7"/>
        <v>13517052.634285716</v>
      </c>
      <c r="M26" s="6">
        <v>15</v>
      </c>
      <c r="N26" s="5">
        <v>250</v>
      </c>
      <c r="O26" s="5">
        <f t="shared" si="8"/>
        <v>163.57142857142856</v>
      </c>
      <c r="P26" s="5">
        <f t="shared" si="9"/>
        <v>32.714285714285694</v>
      </c>
      <c r="Q26" s="5">
        <f t="shared" si="10"/>
        <v>130.85714285714286</v>
      </c>
      <c r="R26" s="5">
        <f t="shared" si="11"/>
        <v>47.714285714285694</v>
      </c>
      <c r="S26" s="5">
        <f t="shared" si="12"/>
        <v>380.85714285714289</v>
      </c>
      <c r="T26" s="5">
        <f t="shared" si="13"/>
        <v>1675833.5485714281</v>
      </c>
      <c r="U26" s="7">
        <f t="shared" si="14"/>
        <v>13376563.594285715</v>
      </c>
    </row>
    <row r="27" spans="1:21" x14ac:dyDescent="0.25">
      <c r="A27" s="38">
        <v>4.5</v>
      </c>
      <c r="B27" s="39">
        <f t="shared" si="0"/>
        <v>482.14285714285717</v>
      </c>
      <c r="C27" s="40">
        <v>10</v>
      </c>
      <c r="D27" s="41">
        <v>250</v>
      </c>
      <c r="E27" s="41">
        <f t="shared" si="1"/>
        <v>222.14285714285717</v>
      </c>
      <c r="F27" s="41">
        <f t="shared" si="2"/>
        <v>44.428571428571416</v>
      </c>
      <c r="G27" s="41">
        <f t="shared" si="3"/>
        <v>177.71428571428575</v>
      </c>
      <c r="H27" s="41">
        <f t="shared" si="4"/>
        <v>54.428571428571416</v>
      </c>
      <c r="I27" s="41">
        <f t="shared" si="5"/>
        <v>427.71428571428578</v>
      </c>
      <c r="J27" s="41">
        <f t="shared" si="6"/>
        <v>1911654.4371428569</v>
      </c>
      <c r="K27" s="42">
        <f t="shared" si="7"/>
        <v>15022292.348571431</v>
      </c>
      <c r="M27" s="43">
        <v>15</v>
      </c>
      <c r="N27" s="41">
        <v>250</v>
      </c>
      <c r="O27" s="41">
        <f t="shared" si="8"/>
        <v>217.14285714285717</v>
      </c>
      <c r="P27" s="41">
        <f t="shared" si="9"/>
        <v>43.428571428571416</v>
      </c>
      <c r="Q27" s="41">
        <f t="shared" si="10"/>
        <v>173.71428571428575</v>
      </c>
      <c r="R27" s="41">
        <f t="shared" si="11"/>
        <v>58.428571428571416</v>
      </c>
      <c r="S27" s="41">
        <f t="shared" si="12"/>
        <v>423.71428571428578</v>
      </c>
      <c r="T27" s="41">
        <f t="shared" si="13"/>
        <v>2052143.4771428569</v>
      </c>
      <c r="U27" s="42">
        <f t="shared" si="14"/>
        <v>14881803.308571432</v>
      </c>
    </row>
    <row r="28" spans="1:21" x14ac:dyDescent="0.25">
      <c r="A28" s="16">
        <v>5</v>
      </c>
      <c r="B28" s="17">
        <f t="shared" si="0"/>
        <v>535.71428571428567</v>
      </c>
      <c r="C28" s="4">
        <v>10</v>
      </c>
      <c r="D28" s="5">
        <v>250</v>
      </c>
      <c r="E28" s="5">
        <f t="shared" si="1"/>
        <v>275.71428571428567</v>
      </c>
      <c r="F28" s="5">
        <f t="shared" si="2"/>
        <v>55.14285714285711</v>
      </c>
      <c r="G28" s="5">
        <f t="shared" si="3"/>
        <v>220.57142857142856</v>
      </c>
      <c r="H28" s="5">
        <f t="shared" si="4"/>
        <v>65.14285714285711</v>
      </c>
      <c r="I28" s="5">
        <f t="shared" si="5"/>
        <v>470.57142857142856</v>
      </c>
      <c r="J28" s="5">
        <f t="shared" si="6"/>
        <v>2287964.3657142846</v>
      </c>
      <c r="K28" s="7">
        <f t="shared" si="7"/>
        <v>16527532.062857144</v>
      </c>
      <c r="M28" s="6">
        <v>15</v>
      </c>
      <c r="N28" s="5">
        <v>250</v>
      </c>
      <c r="O28" s="5">
        <f t="shared" si="8"/>
        <v>270.71428571428567</v>
      </c>
      <c r="P28" s="5">
        <f t="shared" si="9"/>
        <v>54.14285714285711</v>
      </c>
      <c r="Q28" s="5">
        <f t="shared" si="10"/>
        <v>216.57142857142856</v>
      </c>
      <c r="R28" s="5">
        <f t="shared" si="11"/>
        <v>69.14285714285711</v>
      </c>
      <c r="S28" s="5">
        <f t="shared" si="12"/>
        <v>466.57142857142856</v>
      </c>
      <c r="T28" s="5">
        <f t="shared" si="13"/>
        <v>2428453.4057142846</v>
      </c>
      <c r="U28" s="7">
        <f t="shared" si="14"/>
        <v>16387043.022857143</v>
      </c>
    </row>
    <row r="29" spans="1:21" x14ac:dyDescent="0.25">
      <c r="A29" s="38">
        <v>5.5</v>
      </c>
      <c r="B29" s="39">
        <f t="shared" si="0"/>
        <v>589.28571428571433</v>
      </c>
      <c r="C29" s="40">
        <v>10</v>
      </c>
      <c r="D29" s="41">
        <v>250</v>
      </c>
      <c r="E29" s="41">
        <f t="shared" si="1"/>
        <v>329.28571428571433</v>
      </c>
      <c r="F29" s="41">
        <f t="shared" si="2"/>
        <v>65.857142857142833</v>
      </c>
      <c r="G29" s="41">
        <f t="shared" si="3"/>
        <v>263.4285714285715</v>
      </c>
      <c r="H29" s="41">
        <f t="shared" si="4"/>
        <v>75.857142857142833</v>
      </c>
      <c r="I29" s="41">
        <f t="shared" si="5"/>
        <v>513.42857142857156</v>
      </c>
      <c r="J29" s="41">
        <f t="shared" si="6"/>
        <v>2664274.2942857137</v>
      </c>
      <c r="K29" s="42">
        <f t="shared" si="7"/>
        <v>18032771.777142864</v>
      </c>
      <c r="M29" s="43">
        <v>15</v>
      </c>
      <c r="N29" s="41">
        <v>250</v>
      </c>
      <c r="O29" s="41">
        <f t="shared" si="8"/>
        <v>324.28571428571433</v>
      </c>
      <c r="P29" s="41">
        <f t="shared" si="9"/>
        <v>64.857142857142833</v>
      </c>
      <c r="Q29" s="41">
        <f t="shared" si="10"/>
        <v>259.4285714285715</v>
      </c>
      <c r="R29" s="41">
        <f t="shared" si="11"/>
        <v>79.857142857142833</v>
      </c>
      <c r="S29" s="41">
        <f t="shared" si="12"/>
        <v>509.4285714285715</v>
      </c>
      <c r="T29" s="41">
        <f t="shared" si="13"/>
        <v>2804763.3342857137</v>
      </c>
      <c r="U29" s="42">
        <f t="shared" si="14"/>
        <v>17892282.737142861</v>
      </c>
    </row>
    <row r="30" spans="1:21" x14ac:dyDescent="0.25">
      <c r="A30" s="16">
        <v>6</v>
      </c>
      <c r="B30" s="17">
        <f t="shared" si="0"/>
        <v>642.85714285714289</v>
      </c>
      <c r="C30" s="4">
        <v>10</v>
      </c>
      <c r="D30" s="5">
        <v>250</v>
      </c>
      <c r="E30" s="5">
        <f t="shared" si="1"/>
        <v>382.85714285714289</v>
      </c>
      <c r="F30" s="5">
        <f t="shared" si="2"/>
        <v>76.571428571428555</v>
      </c>
      <c r="G30" s="5">
        <f t="shared" si="3"/>
        <v>306.28571428571433</v>
      </c>
      <c r="H30" s="5">
        <f t="shared" si="4"/>
        <v>86.571428571428555</v>
      </c>
      <c r="I30" s="5">
        <f t="shared" si="5"/>
        <v>556.28571428571433</v>
      </c>
      <c r="J30" s="5">
        <f t="shared" si="6"/>
        <v>3040584.2228571423</v>
      </c>
      <c r="K30" s="7">
        <f t="shared" si="7"/>
        <v>19538011.491428573</v>
      </c>
      <c r="M30" s="6">
        <v>15</v>
      </c>
      <c r="N30" s="5">
        <v>250</v>
      </c>
      <c r="O30" s="5">
        <f t="shared" si="8"/>
        <v>377.85714285714289</v>
      </c>
      <c r="P30" s="5">
        <f t="shared" si="9"/>
        <v>75.571428571428555</v>
      </c>
      <c r="Q30" s="5">
        <f t="shared" si="10"/>
        <v>302.28571428571433</v>
      </c>
      <c r="R30" s="5">
        <f t="shared" si="11"/>
        <v>90.571428571428555</v>
      </c>
      <c r="S30" s="5">
        <f t="shared" si="12"/>
        <v>552.28571428571433</v>
      </c>
      <c r="T30" s="5">
        <f t="shared" si="13"/>
        <v>3181073.2628571424</v>
      </c>
      <c r="U30" s="7">
        <f t="shared" si="14"/>
        <v>19397522.451428574</v>
      </c>
    </row>
    <row r="31" spans="1:21" x14ac:dyDescent="0.25">
      <c r="A31" s="38">
        <v>6.5</v>
      </c>
      <c r="B31" s="39">
        <f t="shared" si="0"/>
        <v>696.42857142857144</v>
      </c>
      <c r="C31" s="40">
        <v>10</v>
      </c>
      <c r="D31" s="41">
        <v>250</v>
      </c>
      <c r="E31" s="41">
        <f t="shared" si="1"/>
        <v>436.42857142857144</v>
      </c>
      <c r="F31" s="41">
        <f t="shared" si="2"/>
        <v>87.285714285714278</v>
      </c>
      <c r="G31" s="41">
        <f t="shared" si="3"/>
        <v>349.14285714285717</v>
      </c>
      <c r="H31" s="41">
        <f t="shared" si="4"/>
        <v>97.285714285714278</v>
      </c>
      <c r="I31" s="41">
        <f t="shared" si="5"/>
        <v>599.14285714285711</v>
      </c>
      <c r="J31" s="41">
        <f t="shared" si="6"/>
        <v>3416894.1514285714</v>
      </c>
      <c r="K31" s="42">
        <f t="shared" si="7"/>
        <v>21043251.205714285</v>
      </c>
      <c r="M31" s="43">
        <v>15</v>
      </c>
      <c r="N31" s="41">
        <v>250</v>
      </c>
      <c r="O31" s="41">
        <f t="shared" si="8"/>
        <v>431.42857142857144</v>
      </c>
      <c r="P31" s="41">
        <f t="shared" si="9"/>
        <v>86.285714285714278</v>
      </c>
      <c r="Q31" s="41">
        <f t="shared" si="10"/>
        <v>345.14285714285717</v>
      </c>
      <c r="R31" s="41">
        <f t="shared" si="11"/>
        <v>101.28571428571428</v>
      </c>
      <c r="S31" s="41">
        <f t="shared" si="12"/>
        <v>595.14285714285711</v>
      </c>
      <c r="T31" s="41">
        <f t="shared" si="13"/>
        <v>3557383.1914285715</v>
      </c>
      <c r="U31" s="42">
        <f t="shared" si="14"/>
        <v>20902762.165714286</v>
      </c>
    </row>
    <row r="32" spans="1:21" x14ac:dyDescent="0.25">
      <c r="A32" s="16">
        <v>7</v>
      </c>
      <c r="B32" s="17">
        <f t="shared" si="0"/>
        <v>750</v>
      </c>
      <c r="C32" s="4">
        <v>10</v>
      </c>
      <c r="D32" s="5">
        <v>250</v>
      </c>
      <c r="E32" s="5">
        <f t="shared" si="1"/>
        <v>490</v>
      </c>
      <c r="F32" s="5">
        <f t="shared" si="2"/>
        <v>140</v>
      </c>
      <c r="G32" s="5">
        <f t="shared" si="3"/>
        <v>350</v>
      </c>
      <c r="H32" s="5">
        <f t="shared" si="4"/>
        <v>150</v>
      </c>
      <c r="I32" s="5">
        <f t="shared" si="5"/>
        <v>600</v>
      </c>
      <c r="J32" s="5">
        <f t="shared" si="6"/>
        <v>5268339</v>
      </c>
      <c r="K32" s="7">
        <f t="shared" si="7"/>
        <v>21073356</v>
      </c>
      <c r="M32" s="6">
        <v>15</v>
      </c>
      <c r="N32" s="5">
        <v>250</v>
      </c>
      <c r="O32" s="5">
        <f t="shared" si="8"/>
        <v>485</v>
      </c>
      <c r="P32" s="5">
        <f t="shared" si="9"/>
        <v>135</v>
      </c>
      <c r="Q32" s="5">
        <f t="shared" si="10"/>
        <v>350</v>
      </c>
      <c r="R32" s="5">
        <f t="shared" si="11"/>
        <v>150</v>
      </c>
      <c r="S32" s="5">
        <f t="shared" si="12"/>
        <v>600</v>
      </c>
      <c r="T32" s="5">
        <f t="shared" si="13"/>
        <v>5268339</v>
      </c>
      <c r="U32" s="7">
        <f t="shared" si="14"/>
        <v>21073356</v>
      </c>
    </row>
    <row r="33" spans="1:21" x14ac:dyDescent="0.25">
      <c r="A33" s="38">
        <v>7.5</v>
      </c>
      <c r="B33" s="39">
        <f t="shared" si="0"/>
        <v>803.57142857142856</v>
      </c>
      <c r="C33" s="40">
        <v>10</v>
      </c>
      <c r="D33" s="41">
        <v>250</v>
      </c>
      <c r="E33" s="41">
        <f t="shared" si="1"/>
        <v>543.57142857142856</v>
      </c>
      <c r="F33" s="41">
        <f t="shared" si="2"/>
        <v>193.57142857142856</v>
      </c>
      <c r="G33" s="41">
        <f t="shared" si="3"/>
        <v>350</v>
      </c>
      <c r="H33" s="41">
        <f t="shared" si="4"/>
        <v>203.57142857142856</v>
      </c>
      <c r="I33" s="41">
        <f t="shared" si="5"/>
        <v>600</v>
      </c>
      <c r="J33" s="41">
        <f t="shared" si="6"/>
        <v>7149888.6428571427</v>
      </c>
      <c r="K33" s="42">
        <f t="shared" si="7"/>
        <v>21073356</v>
      </c>
      <c r="M33" s="43">
        <v>15</v>
      </c>
      <c r="N33" s="41">
        <v>250</v>
      </c>
      <c r="O33" s="41">
        <f t="shared" si="8"/>
        <v>538.57142857142856</v>
      </c>
      <c r="P33" s="41">
        <f t="shared" si="9"/>
        <v>188.57142857142856</v>
      </c>
      <c r="Q33" s="41">
        <f t="shared" si="10"/>
        <v>350</v>
      </c>
      <c r="R33" s="41">
        <f t="shared" si="11"/>
        <v>203.57142857142856</v>
      </c>
      <c r="S33" s="41">
        <f t="shared" si="12"/>
        <v>600</v>
      </c>
      <c r="T33" s="41">
        <f t="shared" si="13"/>
        <v>7149888.6428571427</v>
      </c>
      <c r="U33" s="42">
        <f t="shared" si="14"/>
        <v>21073356</v>
      </c>
    </row>
    <row r="34" spans="1:21" x14ac:dyDescent="0.25">
      <c r="A34" s="16">
        <v>8</v>
      </c>
      <c r="B34" s="17">
        <f t="shared" si="0"/>
        <v>857.14285714285711</v>
      </c>
      <c r="C34" s="4">
        <v>10</v>
      </c>
      <c r="D34" s="5">
        <v>250</v>
      </c>
      <c r="E34" s="5">
        <f t="shared" si="1"/>
        <v>597.14285714285711</v>
      </c>
      <c r="F34" s="5">
        <f t="shared" si="2"/>
        <v>247.14285714285711</v>
      </c>
      <c r="G34" s="5">
        <f t="shared" si="3"/>
        <v>350</v>
      </c>
      <c r="H34" s="5">
        <f t="shared" si="4"/>
        <v>257.14285714285711</v>
      </c>
      <c r="I34" s="5">
        <f t="shared" si="5"/>
        <v>600</v>
      </c>
      <c r="J34" s="5">
        <f t="shared" si="6"/>
        <v>9031438.2857142854</v>
      </c>
      <c r="K34" s="7">
        <f t="shared" si="7"/>
        <v>21073356</v>
      </c>
      <c r="M34" s="6">
        <v>15</v>
      </c>
      <c r="N34" s="5">
        <v>250</v>
      </c>
      <c r="O34" s="5">
        <f t="shared" si="8"/>
        <v>592.14285714285711</v>
      </c>
      <c r="P34" s="5">
        <f t="shared" si="9"/>
        <v>242.14285714285711</v>
      </c>
      <c r="Q34" s="5">
        <f t="shared" si="10"/>
        <v>350</v>
      </c>
      <c r="R34" s="5">
        <f t="shared" si="11"/>
        <v>257.14285714285711</v>
      </c>
      <c r="S34" s="5">
        <f t="shared" si="12"/>
        <v>600</v>
      </c>
      <c r="T34" s="5">
        <f t="shared" si="13"/>
        <v>9031438.2857142854</v>
      </c>
      <c r="U34" s="7">
        <f t="shared" si="14"/>
        <v>21073356</v>
      </c>
    </row>
    <row r="35" spans="1:21" x14ac:dyDescent="0.25">
      <c r="A35" s="38">
        <v>8.5</v>
      </c>
      <c r="B35" s="39">
        <f t="shared" si="0"/>
        <v>910.71428571428567</v>
      </c>
      <c r="C35" s="40">
        <v>10</v>
      </c>
      <c r="D35" s="41">
        <v>250</v>
      </c>
      <c r="E35" s="41">
        <f t="shared" si="1"/>
        <v>650.71428571428567</v>
      </c>
      <c r="F35" s="41">
        <f t="shared" si="2"/>
        <v>300.71428571428567</v>
      </c>
      <c r="G35" s="41">
        <f t="shared" si="3"/>
        <v>350</v>
      </c>
      <c r="H35" s="41">
        <f t="shared" si="4"/>
        <v>310.71428571428567</v>
      </c>
      <c r="I35" s="41">
        <f t="shared" si="5"/>
        <v>600</v>
      </c>
      <c r="J35" s="41">
        <f t="shared" si="6"/>
        <v>10912987.928571427</v>
      </c>
      <c r="K35" s="42">
        <f t="shared" si="7"/>
        <v>21073356</v>
      </c>
      <c r="M35" s="43">
        <v>15</v>
      </c>
      <c r="N35" s="41">
        <v>250</v>
      </c>
      <c r="O35" s="41">
        <f t="shared" si="8"/>
        <v>645.71428571428567</v>
      </c>
      <c r="P35" s="41">
        <f t="shared" si="9"/>
        <v>295.71428571428567</v>
      </c>
      <c r="Q35" s="41">
        <f t="shared" si="10"/>
        <v>350</v>
      </c>
      <c r="R35" s="41">
        <f t="shared" si="11"/>
        <v>310.71428571428567</v>
      </c>
      <c r="S35" s="41">
        <f t="shared" si="12"/>
        <v>600</v>
      </c>
      <c r="T35" s="41">
        <f t="shared" si="13"/>
        <v>10912987.928571427</v>
      </c>
      <c r="U35" s="42">
        <f t="shared" si="14"/>
        <v>21073356</v>
      </c>
    </row>
    <row r="36" spans="1:21" x14ac:dyDescent="0.25">
      <c r="A36" s="16">
        <v>9</v>
      </c>
      <c r="B36" s="17">
        <f t="shared" si="0"/>
        <v>964.28571428571433</v>
      </c>
      <c r="C36" s="4">
        <v>10</v>
      </c>
      <c r="D36" s="5">
        <v>250</v>
      </c>
      <c r="E36" s="5">
        <f t="shared" si="1"/>
        <v>704.28571428571433</v>
      </c>
      <c r="F36" s="5">
        <f t="shared" si="2"/>
        <v>354.28571428571433</v>
      </c>
      <c r="G36" s="5">
        <f t="shared" si="3"/>
        <v>350</v>
      </c>
      <c r="H36" s="5">
        <f t="shared" si="4"/>
        <v>364.28571428571433</v>
      </c>
      <c r="I36" s="5">
        <f t="shared" si="5"/>
        <v>600</v>
      </c>
      <c r="J36" s="5">
        <f t="shared" si="6"/>
        <v>12794537.571428575</v>
      </c>
      <c r="K36" s="7">
        <f t="shared" si="7"/>
        <v>21073356</v>
      </c>
      <c r="M36" s="6">
        <v>15</v>
      </c>
      <c r="N36" s="5">
        <v>250</v>
      </c>
      <c r="O36" s="5">
        <f t="shared" si="8"/>
        <v>699.28571428571433</v>
      </c>
      <c r="P36" s="5">
        <f t="shared" si="9"/>
        <v>349.28571428571433</v>
      </c>
      <c r="Q36" s="5">
        <f t="shared" si="10"/>
        <v>350</v>
      </c>
      <c r="R36" s="5">
        <f t="shared" si="11"/>
        <v>364.28571428571433</v>
      </c>
      <c r="S36" s="5">
        <f t="shared" si="12"/>
        <v>600</v>
      </c>
      <c r="T36" s="5">
        <f t="shared" si="13"/>
        <v>12794537.571428575</v>
      </c>
      <c r="U36" s="7">
        <f t="shared" si="14"/>
        <v>21073356</v>
      </c>
    </row>
    <row r="37" spans="1:21" x14ac:dyDescent="0.25">
      <c r="A37" s="38">
        <v>9.5</v>
      </c>
      <c r="B37" s="39">
        <f t="shared" si="0"/>
        <v>1017.8571428571429</v>
      </c>
      <c r="C37" s="40">
        <v>10</v>
      </c>
      <c r="D37" s="41">
        <v>250</v>
      </c>
      <c r="E37" s="41">
        <f t="shared" si="1"/>
        <v>757.85714285714289</v>
      </c>
      <c r="F37" s="41">
        <f t="shared" si="2"/>
        <v>407.85714285714289</v>
      </c>
      <c r="G37" s="41">
        <f t="shared" si="3"/>
        <v>350</v>
      </c>
      <c r="H37" s="41">
        <f t="shared" si="4"/>
        <v>417.85714285714289</v>
      </c>
      <c r="I37" s="41">
        <f t="shared" si="5"/>
        <v>600</v>
      </c>
      <c r="J37" s="41">
        <f t="shared" si="6"/>
        <v>14676087.214285716</v>
      </c>
      <c r="K37" s="42">
        <f t="shared" si="7"/>
        <v>21073356</v>
      </c>
      <c r="M37" s="43">
        <v>15</v>
      </c>
      <c r="N37" s="41">
        <v>250</v>
      </c>
      <c r="O37" s="41">
        <f t="shared" si="8"/>
        <v>752.85714285714289</v>
      </c>
      <c r="P37" s="41">
        <f t="shared" si="9"/>
        <v>402.85714285714289</v>
      </c>
      <c r="Q37" s="41">
        <f t="shared" si="10"/>
        <v>350</v>
      </c>
      <c r="R37" s="41">
        <f t="shared" si="11"/>
        <v>417.85714285714289</v>
      </c>
      <c r="S37" s="41">
        <f t="shared" si="12"/>
        <v>600</v>
      </c>
      <c r="T37" s="41">
        <f t="shared" si="13"/>
        <v>14676087.214285716</v>
      </c>
      <c r="U37" s="42">
        <f t="shared" si="14"/>
        <v>21073356</v>
      </c>
    </row>
    <row r="38" spans="1:21" x14ac:dyDescent="0.25">
      <c r="A38" s="16">
        <v>10</v>
      </c>
      <c r="B38" s="17">
        <f t="shared" si="0"/>
        <v>1071.4285714285713</v>
      </c>
      <c r="C38" s="4">
        <v>10</v>
      </c>
      <c r="D38" s="5">
        <v>250</v>
      </c>
      <c r="E38" s="5">
        <f t="shared" si="1"/>
        <v>811.42857142857133</v>
      </c>
      <c r="F38" s="5">
        <f t="shared" si="2"/>
        <v>461.42857142857133</v>
      </c>
      <c r="G38" s="5">
        <f t="shared" si="3"/>
        <v>350</v>
      </c>
      <c r="H38" s="5">
        <f t="shared" si="4"/>
        <v>471.42857142857133</v>
      </c>
      <c r="I38" s="5">
        <f t="shared" si="5"/>
        <v>600</v>
      </c>
      <c r="J38" s="5">
        <f t="shared" si="6"/>
        <v>16557636.857142854</v>
      </c>
      <c r="K38" s="7">
        <f t="shared" si="7"/>
        <v>21073356</v>
      </c>
      <c r="M38" s="6">
        <v>15</v>
      </c>
      <c r="N38" s="5">
        <v>250</v>
      </c>
      <c r="O38" s="5">
        <f t="shared" si="8"/>
        <v>806.42857142857133</v>
      </c>
      <c r="P38" s="5">
        <f t="shared" si="9"/>
        <v>456.42857142857133</v>
      </c>
      <c r="Q38" s="5">
        <f t="shared" si="10"/>
        <v>350</v>
      </c>
      <c r="R38" s="5">
        <f t="shared" si="11"/>
        <v>471.42857142857133</v>
      </c>
      <c r="S38" s="5">
        <f t="shared" si="12"/>
        <v>600</v>
      </c>
      <c r="T38" s="5">
        <f t="shared" si="13"/>
        <v>16557636.857142854</v>
      </c>
      <c r="U38" s="7">
        <f t="shared" si="14"/>
        <v>21073356</v>
      </c>
    </row>
    <row r="39" spans="1:21" x14ac:dyDescent="0.25">
      <c r="A39" s="38">
        <v>10.5</v>
      </c>
      <c r="B39" s="39">
        <f t="shared" si="0"/>
        <v>1125</v>
      </c>
      <c r="C39" s="40">
        <v>10</v>
      </c>
      <c r="D39" s="41">
        <v>250</v>
      </c>
      <c r="E39" s="41">
        <f t="shared" si="1"/>
        <v>865</v>
      </c>
      <c r="F39" s="41">
        <f t="shared" si="2"/>
        <v>515</v>
      </c>
      <c r="G39" s="41">
        <f t="shared" si="3"/>
        <v>350</v>
      </c>
      <c r="H39" s="41">
        <f t="shared" si="4"/>
        <v>525</v>
      </c>
      <c r="I39" s="41">
        <f t="shared" si="5"/>
        <v>600</v>
      </c>
      <c r="J39" s="41">
        <f t="shared" si="6"/>
        <v>18439186.5</v>
      </c>
      <c r="K39" s="42">
        <f t="shared" si="7"/>
        <v>21073356</v>
      </c>
      <c r="M39" s="43">
        <v>15</v>
      </c>
      <c r="N39" s="41">
        <v>250</v>
      </c>
      <c r="O39" s="41">
        <f t="shared" si="8"/>
        <v>860</v>
      </c>
      <c r="P39" s="41">
        <f t="shared" si="9"/>
        <v>510</v>
      </c>
      <c r="Q39" s="41">
        <f t="shared" si="10"/>
        <v>350</v>
      </c>
      <c r="R39" s="41">
        <f t="shared" si="11"/>
        <v>525</v>
      </c>
      <c r="S39" s="41">
        <f t="shared" si="12"/>
        <v>600</v>
      </c>
      <c r="T39" s="41">
        <f t="shared" si="13"/>
        <v>18439186.5</v>
      </c>
      <c r="U39" s="42">
        <f t="shared" si="14"/>
        <v>21073356</v>
      </c>
    </row>
    <row r="40" spans="1:21" x14ac:dyDescent="0.25">
      <c r="A40" s="16">
        <v>11</v>
      </c>
      <c r="B40" s="17">
        <f t="shared" si="0"/>
        <v>1178.5714285714287</v>
      </c>
      <c r="C40" s="4">
        <v>10</v>
      </c>
      <c r="D40" s="5">
        <v>250</v>
      </c>
      <c r="E40" s="5">
        <f t="shared" si="1"/>
        <v>918.57142857142867</v>
      </c>
      <c r="F40" s="5">
        <f t="shared" si="2"/>
        <v>568.57142857142867</v>
      </c>
      <c r="G40" s="5">
        <f t="shared" si="3"/>
        <v>350</v>
      </c>
      <c r="H40" s="5">
        <f t="shared" si="4"/>
        <v>578.57142857142867</v>
      </c>
      <c r="I40" s="5">
        <f t="shared" si="5"/>
        <v>600</v>
      </c>
      <c r="J40" s="5">
        <f t="shared" si="6"/>
        <v>20320736.142857149</v>
      </c>
      <c r="K40" s="7">
        <f t="shared" si="7"/>
        <v>21073356</v>
      </c>
      <c r="M40" s="6">
        <v>15</v>
      </c>
      <c r="N40" s="5">
        <v>250</v>
      </c>
      <c r="O40" s="5">
        <f t="shared" si="8"/>
        <v>913.57142857142867</v>
      </c>
      <c r="P40" s="5">
        <f t="shared" si="9"/>
        <v>563.57142857142867</v>
      </c>
      <c r="Q40" s="5">
        <f t="shared" si="10"/>
        <v>350</v>
      </c>
      <c r="R40" s="5">
        <f t="shared" si="11"/>
        <v>578.57142857142867</v>
      </c>
      <c r="S40" s="5">
        <f t="shared" si="12"/>
        <v>600</v>
      </c>
      <c r="T40" s="5">
        <f t="shared" si="13"/>
        <v>20320736.142857149</v>
      </c>
      <c r="U40" s="7">
        <f t="shared" si="14"/>
        <v>21073356</v>
      </c>
    </row>
    <row r="41" spans="1:21" x14ac:dyDescent="0.25">
      <c r="A41" s="38">
        <v>11.5</v>
      </c>
      <c r="B41" s="39">
        <f t="shared" si="0"/>
        <v>1232.1428571428571</v>
      </c>
      <c r="C41" s="40">
        <v>10</v>
      </c>
      <c r="D41" s="41">
        <v>250</v>
      </c>
      <c r="E41" s="41">
        <f t="shared" si="1"/>
        <v>972.14285714285711</v>
      </c>
      <c r="F41" s="41">
        <f t="shared" si="2"/>
        <v>622.14285714285711</v>
      </c>
      <c r="G41" s="41">
        <f t="shared" si="3"/>
        <v>350</v>
      </c>
      <c r="H41" s="41">
        <f t="shared" si="4"/>
        <v>632.14285714285711</v>
      </c>
      <c r="I41" s="41">
        <f t="shared" si="5"/>
        <v>600</v>
      </c>
      <c r="J41" s="41">
        <f t="shared" si="6"/>
        <v>22202285.785714287</v>
      </c>
      <c r="K41" s="42">
        <f t="shared" si="7"/>
        <v>21073356</v>
      </c>
      <c r="M41" s="43">
        <v>15</v>
      </c>
      <c r="N41" s="41">
        <v>250</v>
      </c>
      <c r="O41" s="41">
        <f t="shared" si="8"/>
        <v>967.14285714285711</v>
      </c>
      <c r="P41" s="41">
        <f t="shared" si="9"/>
        <v>617.14285714285711</v>
      </c>
      <c r="Q41" s="41">
        <f t="shared" si="10"/>
        <v>350</v>
      </c>
      <c r="R41" s="41">
        <f t="shared" si="11"/>
        <v>632.14285714285711</v>
      </c>
      <c r="S41" s="41">
        <f t="shared" si="12"/>
        <v>600</v>
      </c>
      <c r="T41" s="41">
        <f t="shared" si="13"/>
        <v>22202285.785714287</v>
      </c>
      <c r="U41" s="42">
        <f t="shared" si="14"/>
        <v>21073356</v>
      </c>
    </row>
    <row r="42" spans="1:21" ht="14.4" thickBot="1" x14ac:dyDescent="0.3">
      <c r="A42" s="18">
        <v>12</v>
      </c>
      <c r="B42" s="19">
        <f t="shared" si="0"/>
        <v>1285.7142857142858</v>
      </c>
      <c r="C42" s="15">
        <v>10</v>
      </c>
      <c r="D42" s="9">
        <v>250</v>
      </c>
      <c r="E42" s="9">
        <f t="shared" si="1"/>
        <v>1025.7142857142858</v>
      </c>
      <c r="F42" s="9">
        <f t="shared" si="2"/>
        <v>675.71428571428578</v>
      </c>
      <c r="G42" s="9">
        <f t="shared" si="3"/>
        <v>350</v>
      </c>
      <c r="H42" s="9">
        <f t="shared" si="4"/>
        <v>685.71428571428578</v>
      </c>
      <c r="I42" s="9">
        <f t="shared" si="5"/>
        <v>600</v>
      </c>
      <c r="J42" s="9">
        <f t="shared" si="6"/>
        <v>24083835.428571433</v>
      </c>
      <c r="K42" s="10">
        <f t="shared" si="7"/>
        <v>21073356</v>
      </c>
      <c r="M42" s="8">
        <v>15</v>
      </c>
      <c r="N42" s="9">
        <v>250</v>
      </c>
      <c r="O42" s="9">
        <f t="shared" si="8"/>
        <v>1020.7142857142858</v>
      </c>
      <c r="P42" s="9">
        <f t="shared" si="9"/>
        <v>670.71428571428578</v>
      </c>
      <c r="Q42" s="9">
        <f t="shared" si="10"/>
        <v>350</v>
      </c>
      <c r="R42" s="9">
        <f t="shared" si="11"/>
        <v>685.71428571428578</v>
      </c>
      <c r="S42" s="9">
        <f t="shared" si="12"/>
        <v>600</v>
      </c>
      <c r="T42" s="9">
        <f t="shared" si="13"/>
        <v>24083835.428571433</v>
      </c>
      <c r="U42" s="10">
        <f t="shared" si="14"/>
        <v>21073356</v>
      </c>
    </row>
    <row r="43" spans="1:21" ht="14.4" thickTop="1" x14ac:dyDescent="0.25"/>
  </sheetData>
  <sheetProtection algorithmName="SHA-512" hashValue="DaUrsP9byzK8s9hFTPJuwyQL4e+64p55moQxRHNv8dLhjYZ4KDzYDP8aTc0fVjAmyUZD1imotWQZ4mwJ39TcfA==" saltValue="M+wSeFn2/7/E6oICTEkBEg==" spinCount="100000" sheet="1" objects="1" scenarios="1"/>
  <mergeCells count="11">
    <mergeCell ref="C18:K18"/>
    <mergeCell ref="M18:U18"/>
    <mergeCell ref="A9:B9"/>
    <mergeCell ref="A1:U1"/>
    <mergeCell ref="A2:U2"/>
    <mergeCell ref="A4:U4"/>
    <mergeCell ref="A5:U5"/>
    <mergeCell ref="A6:U6"/>
    <mergeCell ref="A7:U7"/>
    <mergeCell ref="A16:U16"/>
    <mergeCell ref="A15:U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Escobar</dc:creator>
  <cp:lastModifiedBy>Marcia Escobar</cp:lastModifiedBy>
  <dcterms:created xsi:type="dcterms:W3CDTF">2023-04-19T14:54:35Z</dcterms:created>
  <dcterms:modified xsi:type="dcterms:W3CDTF">2023-04-21T14:32:53Z</dcterms:modified>
</cp:coreProperties>
</file>