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https://minvuchile-my.sharepoint.com/personal/jcalderon_minvu_cl/Documents/VIT/1. PROCEDIMIENTO_VIT/ANEXOS_VIT_RES 59/"/>
    </mc:Choice>
  </mc:AlternateContent>
  <xr:revisionPtr revIDLastSave="0" documentId="8_{E1464A53-1402-4E4D-A217-BAB5F9C93A99}" xr6:coauthVersionLast="47" xr6:coauthVersionMax="47" xr10:uidLastSave="{00000000-0000-0000-0000-000000000000}"/>
  <workbookProtection workbookAlgorithmName="SHA-512" workbookHashValue="Ub8mBcw1WtjQKtlF6ALkjKELFStsmdJ5p0UG2jU72xFqCvrefwh93EhVbtWO+uAouxzD9MNTOV7cVBRZjNw2XQ==" workbookSaltValue="d1Px2JpxjQVkTuVKPG3Yvw==" workbookSpinCount="100000" lockStructure="1"/>
  <bookViews>
    <workbookView xWindow="-120" yWindow="-120" windowWidth="20730" windowHeight="11160" firstSheet="1" activeTab="1" xr2:uid="{00000000-000D-0000-FFFF-FFFF00000000}"/>
  </bookViews>
  <sheets>
    <sheet name="Aux" sheetId="2" state="hidden" r:id="rId1"/>
    <sheet name="Formulario" sheetId="5" r:id="rId2"/>
  </sheets>
  <definedNames>
    <definedName name="_xlnm.Print_Area" localSheetId="1">Formulario!$A$1:$AA$348</definedName>
    <definedName name="Muro">Aux!$X$19:$X$23</definedName>
    <definedName name="Piso_ventilado">Aux!$Y$19:$Y$23</definedName>
    <definedName name="Puerta">Aux!$Z$19:$Z$22</definedName>
    <definedName name="Sobrecimiento">Aux!$AA$19:$AA$20</definedName>
    <definedName name="Techo">Aux!$W$19:$W$23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5" l="1"/>
  <c r="S253" i="5"/>
  <c r="C102" i="5"/>
  <c r="C95" i="5"/>
  <c r="C89" i="5"/>
  <c r="C75" i="5"/>
  <c r="B313" i="5"/>
  <c r="F299" i="5"/>
  <c r="S299" i="5" s="1"/>
  <c r="F301" i="5"/>
  <c r="S301" i="5" s="1"/>
  <c r="F303" i="5"/>
  <c r="S303" i="5" s="1"/>
  <c r="F305" i="5"/>
  <c r="S305" i="5" s="1"/>
  <c r="F307" i="5"/>
  <c r="S307" i="5" s="1"/>
  <c r="F309" i="5"/>
  <c r="S309" i="5" s="1"/>
  <c r="F311" i="5"/>
  <c r="S311" i="5" s="1"/>
  <c r="F313" i="5"/>
  <c r="S313" i="5" s="1"/>
  <c r="F297" i="5"/>
  <c r="S297" i="5" s="1"/>
  <c r="A299" i="5"/>
  <c r="A301" i="5"/>
  <c r="A303" i="5"/>
  <c r="A305" i="5"/>
  <c r="A307" i="5"/>
  <c r="A309" i="5"/>
  <c r="A311" i="5"/>
  <c r="A297" i="5"/>
  <c r="B299" i="5"/>
  <c r="B301" i="5"/>
  <c r="B303" i="5"/>
  <c r="B305" i="5"/>
  <c r="B307" i="5"/>
  <c r="B309" i="5"/>
  <c r="B311" i="5"/>
  <c r="B297" i="5"/>
  <c r="F188" i="5"/>
  <c r="F186" i="5"/>
  <c r="A313" i="5"/>
  <c r="S249" i="5"/>
  <c r="S251" i="5"/>
  <c r="S247" i="5"/>
  <c r="G266" i="5"/>
  <c r="S266" i="5" s="1"/>
  <c r="G268" i="5"/>
  <c r="S268" i="5" s="1"/>
  <c r="G270" i="5"/>
  <c r="S270" i="5" s="1"/>
  <c r="G264" i="5"/>
  <c r="S264" i="5" s="1"/>
  <c r="G249" i="5"/>
  <c r="G251" i="5"/>
  <c r="G253" i="5"/>
  <c r="G247" i="5"/>
  <c r="V66" i="2"/>
  <c r="V65" i="2"/>
  <c r="V64" i="2"/>
  <c r="V63" i="2"/>
  <c r="V62" i="2"/>
  <c r="V61" i="2"/>
  <c r="V60" i="2"/>
  <c r="V59" i="2"/>
  <c r="V58" i="2"/>
  <c r="V57" i="2"/>
  <c r="V56" i="2"/>
  <c r="V55" i="2"/>
  <c r="G236" i="5"/>
  <c r="G235" i="5"/>
  <c r="B190" i="5"/>
  <c r="F216" i="5"/>
  <c r="F214" i="5"/>
  <c r="F194" i="5"/>
  <c r="F196" i="5"/>
  <c r="F198" i="5"/>
  <c r="F200" i="5"/>
  <c r="F202" i="5"/>
  <c r="F204" i="5"/>
  <c r="F206" i="5"/>
  <c r="F208" i="5"/>
  <c r="F210" i="5"/>
  <c r="F212" i="5"/>
  <c r="F192" i="5"/>
  <c r="X33" i="2" a="1"/>
  <c r="W55" i="2" l="1"/>
  <c r="W56" i="2" s="1"/>
  <c r="X33" i="2"/>
  <c r="D29" i="2"/>
  <c r="D19" i="2"/>
  <c r="D21" i="2"/>
  <c r="D20" i="2"/>
  <c r="G33" i="2"/>
  <c r="H33" i="2"/>
  <c r="I33" i="2"/>
  <c r="D31" i="2"/>
  <c r="D32" i="2"/>
  <c r="W57" i="2" l="1"/>
  <c r="J33" i="2"/>
  <c r="W58" i="2" l="1"/>
  <c r="D49" i="2"/>
  <c r="D48" i="2"/>
  <c r="I32" i="2"/>
  <c r="H32" i="2"/>
  <c r="G32" i="2"/>
  <c r="J31" i="2"/>
  <c r="H29" i="2"/>
  <c r="J29" i="2" s="1"/>
  <c r="D35" i="2"/>
  <c r="E35" i="2" s="1"/>
  <c r="E36" i="2" s="1"/>
  <c r="H25" i="2"/>
  <c r="J22" i="2"/>
  <c r="H21" i="2"/>
  <c r="J20" i="2"/>
  <c r="J19" i="2"/>
  <c r="D22" i="2"/>
  <c r="D24" i="2" s="1"/>
  <c r="W59" i="2" l="1"/>
  <c r="W60" i="2" s="1"/>
  <c r="W61" i="2" s="1"/>
  <c r="W62" i="2" s="1"/>
  <c r="W63" i="2" s="1"/>
  <c r="W64" i="2" s="1"/>
  <c r="W65" i="2" s="1"/>
  <c r="W66" i="2" s="1"/>
  <c r="D51" i="2"/>
  <c r="E51" i="2" s="1"/>
  <c r="J24" i="2"/>
  <c r="K24" i="2" s="1"/>
  <c r="K25" i="2" s="1"/>
  <c r="J32" i="2"/>
  <c r="J35" i="2" s="1"/>
  <c r="K35" i="2" s="1"/>
  <c r="K36" i="2" s="1"/>
  <c r="E24" i="2"/>
  <c r="E25" i="2" s="1"/>
  <c r="B39" i="2" s="1"/>
  <c r="B40" i="2" s="1"/>
  <c r="B41" i="2" s="1"/>
  <c r="D7" i="2"/>
  <c r="E7" i="2" s="1"/>
  <c r="H39" i="2" l="1"/>
  <c r="H40" i="2" s="1"/>
  <c r="H4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<sst xmlns="http://schemas.openxmlformats.org/spreadsheetml/2006/main" count="796" uniqueCount="277">
  <si>
    <t>U</t>
  </si>
  <si>
    <t>Rt</t>
  </si>
  <si>
    <t>F</t>
  </si>
  <si>
    <t>elemento</t>
  </si>
  <si>
    <t>e</t>
  </si>
  <si>
    <t>ʎ</t>
  </si>
  <si>
    <t>HA</t>
  </si>
  <si>
    <t>Rsi+Rse</t>
  </si>
  <si>
    <t>ZT1</t>
  </si>
  <si>
    <t>ZT2</t>
  </si>
  <si>
    <t>ZT3</t>
  </si>
  <si>
    <t>ZT4</t>
  </si>
  <si>
    <t>ZT5</t>
  </si>
  <si>
    <t>ZT6</t>
  </si>
  <si>
    <t>ZT7</t>
  </si>
  <si>
    <t>TALCA MAULE</t>
  </si>
  <si>
    <t>TEMUCO</t>
  </si>
  <si>
    <t>CHILLAN</t>
  </si>
  <si>
    <t>OSORNO</t>
  </si>
  <si>
    <t>VALDIVIA</t>
  </si>
  <si>
    <t>COYHAIQUE</t>
  </si>
  <si>
    <t>D</t>
  </si>
  <si>
    <t>CONCE</t>
  </si>
  <si>
    <t>G</t>
  </si>
  <si>
    <t>I</t>
  </si>
  <si>
    <t>E</t>
  </si>
  <si>
    <t>EXIGENCIAS X ZONA</t>
  </si>
  <si>
    <t>E - CONCE</t>
  </si>
  <si>
    <t>ESPESOR</t>
  </si>
  <si>
    <t>AREA 1</t>
  </si>
  <si>
    <t>SECCION 1</t>
  </si>
  <si>
    <t>SECCION 2</t>
  </si>
  <si>
    <t>AREA 2</t>
  </si>
  <si>
    <t>UxA</t>
  </si>
  <si>
    <t>AREA TOTAL</t>
  </si>
  <si>
    <t>∑UxA</t>
  </si>
  <si>
    <t>Madera</t>
  </si>
  <si>
    <t>U pond</t>
  </si>
  <si>
    <t>cámara aire</t>
  </si>
  <si>
    <t>fibro</t>
  </si>
  <si>
    <r>
      <t>EPS 15 kg/m</t>
    </r>
    <r>
      <rPr>
        <sz val="11"/>
        <color theme="1"/>
        <rFont val="Calibri"/>
        <family val="2"/>
      </rPr>
      <t>³</t>
    </r>
  </si>
  <si>
    <t>U max</t>
  </si>
  <si>
    <t>Muro Lad Artesanal</t>
  </si>
  <si>
    <t>150 mm</t>
  </si>
  <si>
    <t>EPS 15 KG/M3</t>
  </si>
  <si>
    <t>Yeso cartón</t>
  </si>
  <si>
    <t>EMPLAZAMIENTO</t>
  </si>
  <si>
    <t>YC</t>
  </si>
  <si>
    <t>FIBRO</t>
  </si>
  <si>
    <t xml:space="preserve">U </t>
  </si>
  <si>
    <t>EPS 20 Kg/m3</t>
  </si>
  <si>
    <t>Memoria de cálculo</t>
  </si>
  <si>
    <t>m</t>
  </si>
  <si>
    <t>eps</t>
  </si>
  <si>
    <t>d</t>
  </si>
  <si>
    <t>EPS 40 kg/m3</t>
  </si>
  <si>
    <t>yc</t>
  </si>
  <si>
    <t>P.Exp</t>
  </si>
  <si>
    <t>2x3"</t>
  </si>
  <si>
    <t>P. Expnadido 15</t>
  </si>
  <si>
    <t>Camara aire n.v</t>
  </si>
  <si>
    <t xml:space="preserve">FORMATO TIPO AT - VI </t>
  </si>
  <si>
    <t>Formato de acreditación de cumplimiento</t>
  </si>
  <si>
    <t>Estándar Higrotérmico - Vivienda Tipo Industrializada</t>
  </si>
  <si>
    <t>Metodología y mecanismos de acreditación</t>
  </si>
  <si>
    <t>1.</t>
  </si>
  <si>
    <t>ANTECEDENTES GENERALES</t>
  </si>
  <si>
    <t>Nombre Vivienda Tipo</t>
  </si>
  <si>
    <t>Empresa</t>
  </si>
  <si>
    <t>Representante empresa</t>
  </si>
  <si>
    <t>Profesional responsable</t>
  </si>
  <si>
    <t>Zona Térmica</t>
  </si>
  <si>
    <t>A</t>
  </si>
  <si>
    <t>B</t>
  </si>
  <si>
    <t>C</t>
  </si>
  <si>
    <t>H</t>
  </si>
  <si>
    <t>2.</t>
  </si>
  <si>
    <t>Elemento</t>
  </si>
  <si>
    <t>Techo</t>
  </si>
  <si>
    <t>Sobrecimiento</t>
  </si>
  <si>
    <t>Informe de ensayo</t>
  </si>
  <si>
    <t>Ficha Listado Oficial MINVU</t>
  </si>
  <si>
    <t>R100</t>
  </si>
  <si>
    <t>Puerta</t>
  </si>
  <si>
    <t>Ficha PDA MINVU</t>
  </si>
  <si>
    <t>Planilla MINVU</t>
  </si>
  <si>
    <t>Sistema de ventilación</t>
  </si>
  <si>
    <t>EETT</t>
  </si>
  <si>
    <t>Ventanas</t>
  </si>
  <si>
    <t>% máximo según orientación y valor U</t>
  </si>
  <si>
    <t>3.</t>
  </si>
  <si>
    <t>3.1</t>
  </si>
  <si>
    <t>Envolvente opaca</t>
  </si>
  <si>
    <t>Cantidad</t>
  </si>
  <si>
    <t>Baño</t>
  </si>
  <si>
    <t>Cocina</t>
  </si>
  <si>
    <t>Dispositivos de ingreso de aire pasivo</t>
  </si>
  <si>
    <t>Indicar características de los componentes del sistema de ventilación</t>
  </si>
  <si>
    <t>Firma y nombre representante empresa</t>
  </si>
  <si>
    <t>Firma y nombre profesional que acredita</t>
  </si>
  <si>
    <t>Norte</t>
  </si>
  <si>
    <t>Sur</t>
  </si>
  <si>
    <t>N° dormitorios</t>
  </si>
  <si>
    <t>Agrupamiento</t>
  </si>
  <si>
    <t>N° pisos</t>
  </si>
  <si>
    <t>Fecha</t>
  </si>
  <si>
    <t>Muro</t>
  </si>
  <si>
    <t>Piso ventilado</t>
  </si>
  <si>
    <t>Transmitancia Térmica</t>
  </si>
  <si>
    <t>Piso_ventilado</t>
  </si>
  <si>
    <t>Usuario</t>
  </si>
  <si>
    <t>listas</t>
  </si>
  <si>
    <t>Mecanismo de acreditación</t>
  </si>
  <si>
    <t>N°</t>
  </si>
  <si>
    <t>Documento de respaldo</t>
  </si>
  <si>
    <t>Nombre o descripción</t>
  </si>
  <si>
    <t>INFILTRACIONES DE AIRE Y VENTILACION</t>
  </si>
  <si>
    <t>INFLITRACIONES DE AIRE</t>
  </si>
  <si>
    <t>Ensayo en Terreno</t>
  </si>
  <si>
    <t>ACH [50pa]</t>
  </si>
  <si>
    <t>[100pa]</t>
  </si>
  <si>
    <t>V1</t>
  </si>
  <si>
    <t>V2</t>
  </si>
  <si>
    <t>V3</t>
  </si>
  <si>
    <t>V4</t>
  </si>
  <si>
    <t>V5</t>
  </si>
  <si>
    <t>V6</t>
  </si>
  <si>
    <t>V7</t>
  </si>
  <si>
    <t>V8</t>
  </si>
  <si>
    <t>V9</t>
  </si>
  <si>
    <t>V10</t>
  </si>
  <si>
    <t>V11</t>
  </si>
  <si>
    <t>V12</t>
  </si>
  <si>
    <t>Puertas y Ventanas</t>
  </si>
  <si>
    <t>Informe de Ensayo</t>
  </si>
  <si>
    <t>3.2</t>
  </si>
  <si>
    <t>SISTEMA DE VENTILACION</t>
  </si>
  <si>
    <t>Forzado</t>
  </si>
  <si>
    <t>Mixto</t>
  </si>
  <si>
    <t>Tipo de sistema</t>
  </si>
  <si>
    <t>Sección</t>
  </si>
  <si>
    <t>[" o cm²]</t>
  </si>
  <si>
    <t>[m³/h]</t>
  </si>
  <si>
    <t>Caudal extractores de aire</t>
  </si>
  <si>
    <t>Ficha MINVU</t>
  </si>
  <si>
    <t>4.</t>
  </si>
  <si>
    <t>SUPERFICIE DE VENTANAS</t>
  </si>
  <si>
    <t>Aislada</t>
  </si>
  <si>
    <t>Pareada</t>
  </si>
  <si>
    <t>Continua</t>
  </si>
  <si>
    <t>Departamento</t>
  </si>
  <si>
    <t>VENTANAS</t>
  </si>
  <si>
    <t>U ponderado máximo ventan-muro según orientación</t>
  </si>
  <si>
    <t>Orientación</t>
  </si>
  <si>
    <t>Oriente - Poniente</t>
  </si>
  <si>
    <t>% de ventana</t>
  </si>
  <si>
    <t>ZONAS TERMICAS</t>
  </si>
  <si>
    <t>Planilla cálculo MINVU</t>
  </si>
  <si>
    <t>N° ventana</t>
  </si>
  <si>
    <t>4.1</t>
  </si>
  <si>
    <t>Porcentaje máximo permitido de superficie de ventanas según orientación y valor U</t>
  </si>
  <si>
    <t>4.2</t>
  </si>
  <si>
    <t>Valor U ponderado máximo del complejo de ventanas y del complejo de muros perimetrales según orientación y valor U de ventana</t>
  </si>
  <si>
    <t>Superficie total [m²]</t>
  </si>
  <si>
    <t>MUROS</t>
  </si>
  <si>
    <t xml:space="preserve">Seleccionar el N° de la ventana de mayor transmitancia térmica de cada orientación. Indicar superficie total de ventanas por orientación. Indicar superficies de muros por orientación. </t>
  </si>
  <si>
    <t>Seleccionar el N° de la ventana de mayor transmitancia térmica de cada orientación. Indicar superficie total de ventanas por orientación. Indicar superficies de muros por orientación. Indicar valor Upvm.</t>
  </si>
  <si>
    <t>ZT donde cumple</t>
  </si>
  <si>
    <t>5.</t>
  </si>
  <si>
    <t>CONDENSACION</t>
  </si>
  <si>
    <t>Memoria según procedimiento de cálculo MINVU</t>
  </si>
  <si>
    <t>Indicar comportamiento ante el paso del aire según elemento</t>
  </si>
  <si>
    <t>ZONA TERMICA</t>
  </si>
  <si>
    <t>Antofagasta</t>
  </si>
  <si>
    <t>Arica</t>
  </si>
  <si>
    <t>Chañaral</t>
  </si>
  <si>
    <t>Copiapó</t>
  </si>
  <si>
    <t>Huasco</t>
  </si>
  <si>
    <t>Iquique</t>
  </si>
  <si>
    <t>Isla de Pascua</t>
  </si>
  <si>
    <t>Tamarugal</t>
  </si>
  <si>
    <t>Tocopilla</t>
  </si>
  <si>
    <t>Choapa</t>
  </si>
  <si>
    <t>El Loa</t>
  </si>
  <si>
    <t>Elqui</t>
  </si>
  <si>
    <t>Limarí</t>
  </si>
  <si>
    <t>Cardenal Caro</t>
  </si>
  <si>
    <t>Curicó</t>
  </si>
  <si>
    <t>Petorca</t>
  </si>
  <si>
    <t>San Antonio</t>
  </si>
  <si>
    <t>Valparaíso</t>
  </si>
  <si>
    <t>Cahapoal</t>
  </si>
  <si>
    <t>Chacabuco</t>
  </si>
  <si>
    <t>Colchagua</t>
  </si>
  <si>
    <t>Cordillera</t>
  </si>
  <si>
    <t>Linares</t>
  </si>
  <si>
    <t>Los Andes</t>
  </si>
  <si>
    <t>Maipo</t>
  </si>
  <si>
    <t>Marga Marga</t>
  </si>
  <si>
    <t>Melipilla</t>
  </si>
  <si>
    <t>Quillota</t>
  </si>
  <si>
    <t>San Felipe de Aconcagua</t>
  </si>
  <si>
    <t>Santiago</t>
  </si>
  <si>
    <t>Talagante</t>
  </si>
  <si>
    <t>Talca</t>
  </si>
  <si>
    <t>Arauco</t>
  </si>
  <si>
    <t>Cauquenes</t>
  </si>
  <si>
    <t>Cautín</t>
  </si>
  <si>
    <t>Concepción</t>
  </si>
  <si>
    <t>Itata</t>
  </si>
  <si>
    <t>Biobío</t>
  </si>
  <si>
    <t>Diguillín</t>
  </si>
  <si>
    <t>Malleco</t>
  </si>
  <si>
    <t>Punilla</t>
  </si>
  <si>
    <t>Ranco</t>
  </si>
  <si>
    <t>Valdivia</t>
  </si>
  <si>
    <t>Chiloé</t>
  </si>
  <si>
    <t>Llanquihue</t>
  </si>
  <si>
    <t>Osorno</t>
  </si>
  <si>
    <t>Palena</t>
  </si>
  <si>
    <t>Parinacota</t>
  </si>
  <si>
    <t>Antártica Chilena</t>
  </si>
  <si>
    <t>Aysén</t>
  </si>
  <si>
    <t>Capitán Prat</t>
  </si>
  <si>
    <t>Coyhaique</t>
  </si>
  <si>
    <t>General Carrera</t>
  </si>
  <si>
    <t>Magallanes</t>
  </si>
  <si>
    <t>Tierra del Fuego</t>
  </si>
  <si>
    <t>Última Esperanza</t>
  </si>
  <si>
    <t>PROVINCIAS</t>
  </si>
  <si>
    <t>Cachapoal</t>
  </si>
  <si>
    <t>Clase de Permeabilidad al aire</t>
  </si>
  <si>
    <t>Clase de Infiltración de aire</t>
  </si>
  <si>
    <t>Documento(s) de respaldo</t>
  </si>
  <si>
    <t>CONDENSACIÓN</t>
  </si>
  <si>
    <t>Indicar condición de riesgo de condensación según elemento</t>
  </si>
  <si>
    <t>Envolvente, puertas y ventanas</t>
  </si>
  <si>
    <t>V13</t>
  </si>
  <si>
    <t>Indicar, por elemento constructivo, el mecanismo de acreditación, valor de desempeño y documento de respaldo adjunto.</t>
  </si>
  <si>
    <t>Puerta 1</t>
  </si>
  <si>
    <t>Puerta 2</t>
  </si>
  <si>
    <t>Puerta 3</t>
  </si>
  <si>
    <t>OGT</t>
  </si>
  <si>
    <t>Mínimo %HR al cual ocurre condensación</t>
  </si>
  <si>
    <t>lista ventanas</t>
  </si>
  <si>
    <t>Marcar la o las zonas térmicas para las cuales se acredita cumplimiento de exigencias</t>
  </si>
  <si>
    <t>Zonas Térmicas</t>
  </si>
  <si>
    <t>0.</t>
  </si>
  <si>
    <t>INSTRUCCIONES</t>
  </si>
  <si>
    <t>Superficie [m²]</t>
  </si>
  <si>
    <t>[W/m²K]</t>
  </si>
  <si>
    <t>[m²K/W]*100</t>
  </si>
  <si>
    <r>
      <t>Transmitancia térmica</t>
    </r>
    <r>
      <rPr>
        <sz val="10"/>
        <color theme="1"/>
        <rFont val="Arial"/>
        <family val="2"/>
      </rPr>
      <t xml:space="preserve"> [W/m²K]</t>
    </r>
  </si>
  <si>
    <r>
      <t xml:space="preserve">Superficie total ventanas </t>
    </r>
    <r>
      <rPr>
        <sz val="10"/>
        <color theme="1"/>
        <rFont val="Arial"/>
        <family val="2"/>
      </rPr>
      <t>[m²]</t>
    </r>
  </si>
  <si>
    <r>
      <t xml:space="preserve">Superficie total muro </t>
    </r>
    <r>
      <rPr>
        <sz val="10"/>
        <color theme="1"/>
        <rFont val="Arial"/>
        <family val="2"/>
      </rPr>
      <t>[m²]</t>
    </r>
  </si>
  <si>
    <r>
      <t xml:space="preserve">Valor Upvm </t>
    </r>
    <r>
      <rPr>
        <sz val="10"/>
        <color theme="1"/>
        <rFont val="Arial"/>
        <family val="2"/>
      </rPr>
      <t>[W/m²K]</t>
    </r>
  </si>
  <si>
    <r>
      <t xml:space="preserve">Valor U </t>
    </r>
    <r>
      <rPr>
        <sz val="10"/>
        <color theme="1"/>
        <rFont val="Arial"/>
        <family val="2"/>
      </rPr>
      <t>[W/m²K]</t>
    </r>
  </si>
  <si>
    <t>N/A</t>
  </si>
  <si>
    <t>Opción superficie ventanas</t>
  </si>
  <si>
    <t>1.1</t>
  </si>
  <si>
    <t>GENERALIDADES</t>
  </si>
  <si>
    <t>1.2</t>
  </si>
  <si>
    <t>1.3</t>
  </si>
  <si>
    <t>1.4</t>
  </si>
  <si>
    <t>1.5</t>
  </si>
  <si>
    <t>Ficha V1 MINVU</t>
  </si>
  <si>
    <t xml:space="preserve">El presente formulario ha sido diseñado por el Departamento de Tecnologías de la Construcción de la División Técnica de Estudio y Fomento Habitacional (DITEC) para facilitar la presentación y posterior revisión de la información que acredita el cumplimiento de las exigencias higrotérmicas para Viviendas Tipo Industrializadas. </t>
  </si>
  <si>
    <t>Teléfono contacto</t>
  </si>
  <si>
    <t>E-mail contacto</t>
  </si>
  <si>
    <t>1.6</t>
  </si>
  <si>
    <t>Ventana de Techumbre</t>
  </si>
  <si>
    <t>COMPORTAMIENTO TÉRMICO POR ELEMENTO</t>
  </si>
  <si>
    <t>En la sección 3.1 se debe completar la información para acreditar el comportamiento de los elementos frente a las infiltraciones. Sólo se mostrarán los elementos que hayan sido ingresados previamente en la sección "COMPORTAMIENTO TÉRMICO POR ELEMENTO. En la sección 3.2 se debe ingresar los datos correspondientes al sistema de ventilación.</t>
  </si>
  <si>
    <t>En esta última sección se debe ingresar el porcentaje de humedad relativa al cual comienza a haber condensación según la planilla de cálculo MINVU.</t>
  </si>
  <si>
    <r>
      <t xml:space="preserve">En la portada del formulario se deben completar los datos generales tanto de la empresa industrializadora como del profesional que sea responsable de la información presentada. Posteriormente se indican los datos técnicos generales de la vivienda tipo. </t>
    </r>
    <r>
      <rPr>
        <b/>
        <sz val="10"/>
        <color theme="1"/>
        <rFont val="Arial"/>
        <family val="2"/>
      </rPr>
      <t>IMPORTANTE</t>
    </r>
    <r>
      <rPr>
        <sz val="10"/>
        <color theme="1"/>
        <rFont val="Arial"/>
        <family val="2"/>
      </rPr>
      <t xml:space="preserve">: </t>
    </r>
    <r>
      <rPr>
        <u/>
        <sz val="10"/>
        <color theme="1"/>
        <rFont val="Arial"/>
        <family val="2"/>
      </rPr>
      <t>Se solicita llenar un nuevo formulario por cada zona térmica a la cual la vivienda tipo industrializada aspire a cumplir con las exigencias higrotérmicas</t>
    </r>
    <r>
      <rPr>
        <sz val="10"/>
        <color theme="1"/>
        <rFont val="Arial"/>
        <family val="2"/>
      </rPr>
      <t>, salvo cuando una misma configuración de sus elementos constructivos logre cumplir para más de una zona térmica de forma simultánea.</t>
    </r>
  </si>
  <si>
    <r>
      <t xml:space="preserve">En esta sección se deben ingresar todos los elementos constructivos de fachada que componen a la vivienda tipo, para lo cual se debe seleccionar en un desplegable el tipo de elemento e indicar una breve descripción que permita su identificación. Las filas 1 y 2 están reservadas para ingresar las puertas de la vivienda tipo. Si la vivienda contara con una tercera puerta esta se debe ingresar en la fila 3, seleccionado "Puerta 3" de la lista despleglable de la columna "Elemento". Entre las filas 3 y 12 se pueden ingresar los muros, pisos ventilados o techos con los que cuente la vivienda tipo. La fila 13 está reservada para sobrecimientos. Las filas V1 a V12 están reservadas para ventanas y finalmente la fila V13 está reservada para ventana en techumbre. En caso que no se cuente con una segunda puerta exterior, o no se acredite cumplimiento de sobrecimiento o no se cuente con ventana de techumbre debe marcar "N/A" en la columna "Mecanismo de acreditación". En todos los demás casos se debe seleccionar el mecanismo de acreditación de la exigencia térmica que corresponda e indicar el respectivo valor. Estos valores pueden ser de Transmitancia Térmica o de R100, para los cuales existe una columna distinta. Finalmente, existe un espacio para indicar el nombre del o de los documentos que respalden los comportamientos térmicos informados. </t>
    </r>
    <r>
      <rPr>
        <b/>
        <sz val="10"/>
        <color theme="1"/>
        <rFont val="Arial"/>
        <family val="2"/>
      </rPr>
      <t>IMPORTANTE</t>
    </r>
    <r>
      <rPr>
        <sz val="10"/>
        <color theme="1"/>
        <rFont val="Arial"/>
        <family val="2"/>
      </rPr>
      <t xml:space="preserve">: </t>
    </r>
    <r>
      <rPr>
        <u/>
        <sz val="10"/>
        <color theme="1"/>
        <rFont val="Arial"/>
        <family val="2"/>
      </rPr>
      <t>No se permite ingresar en un mismo formulario elementos constructivos que no cumplan con la zona térmica indicada en la portada</t>
    </r>
    <r>
      <rPr>
        <sz val="10"/>
        <color theme="1"/>
        <rFont val="Arial"/>
        <family val="2"/>
      </rPr>
      <t>.</t>
    </r>
  </si>
  <si>
    <t>En esta sección se debe seleccionar el botón correspondiente al mecanismo de acreditación, el cual habilitará la tabla que corresponda. El usuario debe seleccionar mediante una lista desplegable de la columna "N° Ventana" la ventana con mayor transmitancia térmica de cada orientación. Si no existe ventana en alguna determinada orientación se debe marcar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</si>
</sst>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8" x14ac:knownFonts="1">
    <font>
      <sz val="11"/>
      <color theme="1"/>
      <name val="Calibri"/>
      <family val="2"/>
      <scheme val="minor"/>
    </font>
    <font>
      <sz val="11"/>
      <color theme="1"/>
      <name val="Calibri"/>
      <family val="2"/>
    </font>
    <font>
      <sz val="20"/>
      <color theme="1"/>
      <name val="Calibri"/>
      <family val="2"/>
      <scheme val="minor"/>
    </font>
    <font>
      <b/>
      <sz val="11"/>
      <color theme="1"/>
      <name val="Calibri"/>
      <family val="2"/>
      <scheme val="minor"/>
    </font>
    <font>
      <sz val="8"/>
      <name val="Calibri"/>
      <family val="2"/>
      <scheme val="minor"/>
    </font>
    <font>
      <b/>
      <sz val="11"/>
      <color theme="1"/>
      <name val="Calibri"/>
      <family val="2"/>
    </font>
    <font>
      <sz val="11"/>
      <color rgb="FFFF0000"/>
      <name val="Calibri"/>
      <family val="2"/>
      <scheme val="minor"/>
    </font>
    <font>
      <i/>
      <sz val="11"/>
      <color theme="1"/>
      <name val="Calibri"/>
      <family val="2"/>
      <scheme val="minor"/>
    </font>
    <font>
      <b/>
      <sz val="14"/>
      <color theme="1"/>
      <name val="Calibri"/>
      <family val="2"/>
      <scheme val="minor"/>
    </font>
    <font>
      <sz val="12"/>
      <color theme="1"/>
      <name val="Arial"/>
      <family val="2"/>
    </font>
    <font>
      <b/>
      <sz val="20"/>
      <color theme="1"/>
      <name val="Arial"/>
      <family val="2"/>
    </font>
    <font>
      <sz val="11"/>
      <color theme="1"/>
      <name val="Arial"/>
      <family val="2"/>
    </font>
    <font>
      <sz val="10"/>
      <color theme="1"/>
      <name val="Arial"/>
      <family val="2"/>
    </font>
    <font>
      <b/>
      <sz val="12"/>
      <color theme="1"/>
      <name val="Arial"/>
      <family val="2"/>
    </font>
    <font>
      <sz val="18"/>
      <color theme="1"/>
      <name val="Arial"/>
      <family val="2"/>
    </font>
    <font>
      <sz val="14"/>
      <color theme="1"/>
      <name val="Arial"/>
      <family val="2"/>
    </font>
    <font>
      <b/>
      <sz val="10"/>
      <color theme="1"/>
      <name val="Arial"/>
      <family val="2"/>
    </font>
    <font>
      <u/>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rgb="FF92D05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332">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xf>
    <xf numFmtId="0" fontId="1" fillId="0" borderId="0" xfId="0" applyFont="1"/>
    <xf numFmtId="2" fontId="3" fillId="0" borderId="0" xfId="0" applyNumberFormat="1" applyFont="1" applyAlignment="1">
      <alignment horizontal="center" vertical="center"/>
    </xf>
    <xf numFmtId="2" fontId="2" fillId="0" borderId="5" xfId="0" applyNumberFormat="1" applyFont="1" applyBorder="1" applyAlignment="1" applyProtection="1">
      <alignment vertical="center" wrapText="1"/>
      <protection locked="0"/>
    </xf>
    <xf numFmtId="2" fontId="2" fillId="0" borderId="6" xfId="0" applyNumberFormat="1" applyFont="1" applyBorder="1" applyAlignment="1" applyProtection="1">
      <alignment vertical="center" wrapText="1"/>
      <protection locked="0"/>
    </xf>
    <xf numFmtId="2" fontId="2" fillId="0" borderId="7" xfId="0" applyNumberFormat="1" applyFont="1" applyBorder="1" applyAlignment="1" applyProtection="1">
      <alignment vertical="center" wrapText="1"/>
      <protection locked="0"/>
    </xf>
    <xf numFmtId="2" fontId="2" fillId="0" borderId="10" xfId="0" applyNumberFormat="1" applyFont="1" applyBorder="1" applyAlignment="1" applyProtection="1">
      <alignment vertical="center" wrapText="1"/>
      <protection locked="0"/>
    </xf>
    <xf numFmtId="2" fontId="2" fillId="0" borderId="0" xfId="0" applyNumberFormat="1" applyFont="1" applyBorder="1" applyAlignment="1" applyProtection="1">
      <alignment vertical="center" wrapText="1"/>
      <protection locked="0"/>
    </xf>
    <xf numFmtId="2" fontId="2" fillId="0" borderId="11" xfId="0" applyNumberFormat="1" applyFont="1" applyBorder="1" applyAlignment="1" applyProtection="1">
      <alignment vertical="center" wrapText="1"/>
      <protection locked="0"/>
    </xf>
    <xf numFmtId="2" fontId="2" fillId="0" borderId="12" xfId="0" applyNumberFormat="1" applyFont="1" applyBorder="1" applyAlignment="1" applyProtection="1">
      <alignment vertical="center" wrapText="1"/>
      <protection locked="0"/>
    </xf>
    <xf numFmtId="2" fontId="2" fillId="0" borderId="13" xfId="0" applyNumberFormat="1" applyFont="1" applyBorder="1" applyAlignment="1" applyProtection="1">
      <alignment vertical="center" wrapText="1"/>
      <protection locked="0"/>
    </xf>
    <xf numFmtId="2" fontId="2" fillId="0" borderId="14" xfId="0" applyNumberFormat="1" applyFont="1" applyBorder="1" applyAlignment="1" applyProtection="1">
      <alignment vertical="center" wrapText="1"/>
      <protection locked="0"/>
    </xf>
    <xf numFmtId="0" fontId="0" fillId="0" borderId="0" xfId="0" applyAlignment="1">
      <alignment horizontal="center" vertical="center"/>
    </xf>
    <xf numFmtId="2" fontId="0" fillId="0" borderId="1" xfId="0" applyNumberFormat="1" applyBorder="1" applyAlignment="1">
      <alignment horizontal="center" vertical="center"/>
    </xf>
    <xf numFmtId="2" fontId="0" fillId="0" borderId="15" xfId="0" applyNumberFormat="1" applyFill="1" applyBorder="1" applyAlignment="1">
      <alignment horizontal="center" vertical="center"/>
    </xf>
    <xf numFmtId="0" fontId="0" fillId="2" borderId="0" xfId="0" applyFill="1"/>
    <xf numFmtId="0" fontId="5" fillId="0" borderId="17" xfId="0" applyFont="1" applyBorder="1" applyAlignment="1">
      <alignment horizontal="center" vertical="center"/>
    </xf>
    <xf numFmtId="0" fontId="3" fillId="0" borderId="18" xfId="0" applyFont="1" applyBorder="1"/>
    <xf numFmtId="0" fontId="5" fillId="0" borderId="16" xfId="0" applyFont="1" applyBorder="1" applyAlignment="1">
      <alignment horizontal="center" vertical="center"/>
    </xf>
    <xf numFmtId="2" fontId="3" fillId="0" borderId="16" xfId="0" applyNumberFormat="1" applyFont="1" applyBorder="1" applyAlignment="1">
      <alignment horizontal="center" vertical="center"/>
    </xf>
    <xf numFmtId="0" fontId="0" fillId="0" borderId="19" xfId="0" applyBorder="1"/>
    <xf numFmtId="0" fontId="0" fillId="0" borderId="20" xfId="0" applyBorder="1"/>
    <xf numFmtId="2" fontId="3" fillId="0" borderId="17" xfId="0" applyNumberFormat="1" applyFont="1" applyBorder="1" applyAlignment="1">
      <alignment horizontal="center" vertical="center"/>
    </xf>
    <xf numFmtId="0" fontId="0" fillId="0" borderId="16" xfId="0" applyBorder="1"/>
    <xf numFmtId="0" fontId="0" fillId="3" borderId="20" xfId="0" applyFill="1" applyBorder="1"/>
    <xf numFmtId="0" fontId="0" fillId="3" borderId="21" xfId="0" applyFill="1" applyBorder="1"/>
    <xf numFmtId="0" fontId="0" fillId="2" borderId="20" xfId="0" applyFill="1" applyBorder="1"/>
    <xf numFmtId="0" fontId="0" fillId="2" borderId="21" xfId="0" applyFill="1" applyBorder="1"/>
    <xf numFmtId="0" fontId="3" fillId="0" borderId="20" xfId="0" applyFont="1" applyBorder="1" applyAlignment="1">
      <alignment horizontal="right" vertical="center"/>
    </xf>
    <xf numFmtId="0" fontId="5" fillId="0" borderId="22" xfId="0" applyFont="1" applyBorder="1" applyAlignment="1">
      <alignment horizontal="center" vertical="center"/>
    </xf>
    <xf numFmtId="0" fontId="3" fillId="2" borderId="23" xfId="0" applyFont="1" applyFill="1" applyBorder="1"/>
    <xf numFmtId="0" fontId="0" fillId="2" borderId="24" xfId="0" applyFill="1" applyBorder="1"/>
    <xf numFmtId="0" fontId="1" fillId="0" borderId="1" xfId="0" applyFont="1" applyBorder="1" applyAlignment="1">
      <alignment horizontal="center" vertical="center"/>
    </xf>
    <xf numFmtId="0" fontId="3" fillId="3" borderId="23" xfId="0" applyFont="1" applyFill="1" applyBorder="1"/>
    <xf numFmtId="0" fontId="0" fillId="3" borderId="24" xfId="0" applyFill="1" applyBorder="1"/>
    <xf numFmtId="0" fontId="0" fillId="0" borderId="1" xfId="0" applyBorder="1"/>
    <xf numFmtId="0" fontId="1" fillId="0" borderId="1" xfId="0" applyFont="1" applyBorder="1"/>
    <xf numFmtId="164" fontId="0" fillId="0" borderId="16" xfId="0" applyNumberFormat="1" applyBorder="1" applyAlignment="1">
      <alignment horizontal="center" vertical="center"/>
    </xf>
    <xf numFmtId="164" fontId="0" fillId="0" borderId="1" xfId="0" applyNumberFormat="1" applyBorder="1" applyAlignment="1">
      <alignment horizontal="center" vertical="center"/>
    </xf>
    <xf numFmtId="0" fontId="3" fillId="4" borderId="1" xfId="0" applyFont="1" applyFill="1" applyBorder="1"/>
    <xf numFmtId="2" fontId="3" fillId="4" borderId="1" xfId="0" applyNumberFormat="1" applyFont="1" applyFill="1" applyBorder="1" applyAlignment="1">
      <alignment horizontal="center" vertical="center"/>
    </xf>
    <xf numFmtId="0" fontId="0" fillId="0" borderId="0" xfId="0" applyFill="1"/>
    <xf numFmtId="0" fontId="3" fillId="0" borderId="18" xfId="0" applyFont="1" applyFill="1" applyBorder="1"/>
    <xf numFmtId="164" fontId="0" fillId="0" borderId="0" xfId="0" applyNumberFormat="1"/>
    <xf numFmtId="0" fontId="1" fillId="0" borderId="1" xfId="0" applyFont="1" applyFill="1" applyBorder="1"/>
    <xf numFmtId="0" fontId="0" fillId="0" borderId="0" xfId="0" applyBorder="1" applyAlignment="1">
      <alignment horizontal="center" vertical="center"/>
    </xf>
    <xf numFmtId="2" fontId="0" fillId="0" borderId="0" xfId="0" applyNumberFormat="1" applyBorder="1" applyAlignment="1">
      <alignment horizontal="center" vertical="center"/>
    </xf>
    <xf numFmtId="164" fontId="0" fillId="0" borderId="0" xfId="0" applyNumberFormat="1" applyFill="1"/>
    <xf numFmtId="164" fontId="0" fillId="2" borderId="0" xfId="0" applyNumberFormat="1" applyFill="1"/>
    <xf numFmtId="0" fontId="0" fillId="0" borderId="1" xfId="0" applyBorder="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2" fontId="3" fillId="4" borderId="2" xfId="0" applyNumberFormat="1" applyFont="1" applyFill="1" applyBorder="1" applyAlignment="1">
      <alignment horizontal="center" vertical="center"/>
    </xf>
    <xf numFmtId="2" fontId="0" fillId="0" borderId="2" xfId="0" applyNumberFormat="1" applyBorder="1" applyAlignment="1">
      <alignment horizontal="center" vertical="center"/>
    </xf>
    <xf numFmtId="0" fontId="0" fillId="0" borderId="24" xfId="0" applyBorder="1"/>
    <xf numFmtId="0" fontId="3" fillId="0" borderId="24" xfId="0" applyFont="1" applyBorder="1" applyAlignment="1">
      <alignment horizontal="right" vertical="center"/>
    </xf>
    <xf numFmtId="164" fontId="0" fillId="0" borderId="17" xfId="0" applyNumberFormat="1" applyBorder="1" applyAlignment="1">
      <alignment horizontal="center" vertical="center"/>
    </xf>
    <xf numFmtId="0" fontId="0" fillId="0" borderId="1" xfId="0" applyBorder="1" applyAlignment="1">
      <alignment horizontal="right" vertical="center"/>
    </xf>
    <xf numFmtId="0" fontId="7" fillId="0" borderId="0" xfId="0" applyFont="1" applyAlignment="1">
      <alignment horizontal="center"/>
    </xf>
    <xf numFmtId="0" fontId="6" fillId="0" borderId="0" xfId="0" applyFont="1"/>
    <xf numFmtId="0" fontId="6" fillId="2" borderId="0" xfId="0" applyFont="1" applyFill="1"/>
    <xf numFmtId="0" fontId="0" fillId="0" borderId="0" xfId="0" applyAlignment="1">
      <alignment horizontal="center"/>
    </xf>
    <xf numFmtId="0" fontId="1"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vertical="center"/>
    </xf>
    <xf numFmtId="0" fontId="0" fillId="0" borderId="1" xfId="0" applyFill="1" applyBorder="1" applyAlignment="1">
      <alignment horizontal="right" vertical="center"/>
    </xf>
    <xf numFmtId="164" fontId="0" fillId="0" borderId="1" xfId="0" applyNumberFormat="1" applyFill="1" applyBorder="1" applyAlignment="1">
      <alignment horizontal="right" vertical="center"/>
    </xf>
    <xf numFmtId="0" fontId="11" fillId="0" borderId="0" xfId="0" applyFont="1"/>
    <xf numFmtId="0" fontId="11" fillId="0" borderId="0" xfId="0" applyFont="1" applyAlignment="1">
      <alignment horizontal="left" vertical="center"/>
    </xf>
    <xf numFmtId="0" fontId="11" fillId="0" borderId="0" xfId="0" applyFont="1" applyBorder="1" applyAlignment="1">
      <alignment vertical="center"/>
    </xf>
    <xf numFmtId="0" fontId="11" fillId="0" borderId="0" xfId="0" applyFont="1" applyBorder="1" applyAlignment="1"/>
    <xf numFmtId="0" fontId="11" fillId="0" borderId="0" xfId="0" applyFont="1" applyBorder="1"/>
    <xf numFmtId="0" fontId="0" fillId="0" borderId="1" xfId="0"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vertical="center"/>
    </xf>
    <xf numFmtId="0" fontId="11" fillId="0" borderId="5" xfId="0" applyFont="1" applyBorder="1" applyAlignment="1">
      <alignment wrapText="1"/>
    </xf>
    <xf numFmtId="0" fontId="11" fillId="0" borderId="6" xfId="0" applyFont="1" applyBorder="1" applyAlignment="1">
      <alignment wrapText="1"/>
    </xf>
    <xf numFmtId="0" fontId="11" fillId="0" borderId="7" xfId="0" applyFont="1" applyBorder="1" applyAlignment="1">
      <alignment wrapText="1"/>
    </xf>
    <xf numFmtId="0" fontId="11" fillId="0" borderId="12" xfId="0" applyFont="1" applyBorder="1" applyAlignment="1">
      <alignment wrapText="1"/>
    </xf>
    <xf numFmtId="0" fontId="11" fillId="0" borderId="13" xfId="0" applyFont="1" applyBorder="1" applyAlignment="1">
      <alignment wrapText="1"/>
    </xf>
    <xf numFmtId="0" fontId="11" fillId="0" borderId="14" xfId="0" applyFont="1" applyBorder="1" applyAlignment="1">
      <alignment wrapText="1"/>
    </xf>
    <xf numFmtId="0" fontId="11" fillId="0" borderId="0" xfId="0" applyFont="1" applyFill="1"/>
    <xf numFmtId="2" fontId="11" fillId="0" borderId="0" xfId="0" applyNumberFormat="1"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2" fontId="11" fillId="0" borderId="0" xfId="0" applyNumberFormat="1" applyFont="1" applyBorder="1" applyAlignment="1">
      <alignment horizontal="center" vertical="center"/>
    </xf>
    <xf numFmtId="0" fontId="12" fillId="0" borderId="0" xfId="0" applyFont="1" applyFill="1" applyBorder="1" applyAlignment="1">
      <alignment horizontal="left" vertical="center" wrapText="1"/>
    </xf>
    <xf numFmtId="2" fontId="11" fillId="0" borderId="0" xfId="0" applyNumberFormat="1" applyFont="1" applyBorder="1" applyAlignment="1">
      <alignment horizontal="center" vertical="center" wrapText="1"/>
    </xf>
    <xf numFmtId="0" fontId="11" fillId="0" borderId="0" xfId="0" applyFont="1" applyFill="1" applyBorder="1" applyAlignment="1">
      <alignment horizontal="left" vertical="center"/>
    </xf>
    <xf numFmtId="165" fontId="11" fillId="0" borderId="0" xfId="0" applyNumberFormat="1" applyFont="1" applyFill="1" applyBorder="1" applyAlignment="1">
      <alignment horizontal="center" vertical="center"/>
    </xf>
    <xf numFmtId="0" fontId="0" fillId="0" borderId="0" xfId="0" applyAlignment="1">
      <alignment horizontal="left"/>
    </xf>
    <xf numFmtId="0" fontId="0" fillId="0" borderId="3" xfId="0" applyBorder="1"/>
    <xf numFmtId="0" fontId="0" fillId="0" borderId="3" xfId="0" applyBorder="1" applyAlignment="1">
      <alignment horizontal="left"/>
    </xf>
    <xf numFmtId="0" fontId="0" fillId="0" borderId="4" xfId="0" applyBorder="1" applyAlignment="1">
      <alignment horizontal="left"/>
    </xf>
    <xf numFmtId="0" fontId="0" fillId="0" borderId="13" xfId="0" applyBorder="1"/>
    <xf numFmtId="0" fontId="0" fillId="0" borderId="13" xfId="0" applyBorder="1" applyAlignment="1">
      <alignment horizontal="left"/>
    </xf>
    <xf numFmtId="0" fontId="0" fillId="0" borderId="14" xfId="0" applyBorder="1" applyAlignment="1">
      <alignment horizontal="left"/>
    </xf>
    <xf numFmtId="0" fontId="0" fillId="0" borderId="4" xfId="0" applyBorder="1" applyAlignment="1">
      <alignment horizontal="center" vertical="center"/>
    </xf>
    <xf numFmtId="0" fontId="0" fillId="0" borderId="1" xfId="0" applyBorder="1" applyAlignment="1">
      <alignment horizontal="left"/>
    </xf>
    <xf numFmtId="0" fontId="11" fillId="0" borderId="0"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vertical="center"/>
    </xf>
    <xf numFmtId="0" fontId="12" fillId="0" borderId="0" xfId="0" applyFont="1" applyFill="1" applyBorder="1" applyAlignment="1">
      <alignment vertical="center" wrapTex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Border="1" applyAlignment="1">
      <alignment horizontal="left" vertical="center"/>
    </xf>
    <xf numFmtId="0" fontId="11" fillId="5"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Border="1"/>
    <xf numFmtId="0" fontId="11" fillId="0" borderId="0" xfId="0" applyFont="1" applyBorder="1" applyAlignment="1">
      <alignment vertical="center" wrapText="1"/>
    </xf>
    <xf numFmtId="0" fontId="11" fillId="0" borderId="4" xfId="0" applyFont="1" applyBorder="1" applyAlignment="1">
      <alignment vertical="center"/>
    </xf>
    <xf numFmtId="0" fontId="11" fillId="0" borderId="2" xfId="0" applyFont="1" applyBorder="1"/>
    <xf numFmtId="0" fontId="11" fillId="0" borderId="0" xfId="0" applyFont="1" applyAlignment="1">
      <alignment horizontal="left" vertical="top"/>
    </xf>
    <xf numFmtId="0" fontId="11"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vertical="top" wrapText="1"/>
    </xf>
    <xf numFmtId="0" fontId="0" fillId="0" borderId="1" xfId="0" applyBorder="1" applyAlignment="1">
      <alignment horizontal="center" vertical="center"/>
    </xf>
    <xf numFmtId="2" fontId="0" fillId="0" borderId="8" xfId="0" applyNumberFormat="1" applyBorder="1" applyAlignment="1">
      <alignment horizontal="center" vertical="center"/>
    </xf>
    <xf numFmtId="2" fontId="0" fillId="0" borderId="9" xfId="0" applyNumberFormat="1" applyBorder="1" applyAlignment="1">
      <alignment horizontal="center" vertical="center"/>
    </xf>
    <xf numFmtId="0" fontId="11" fillId="5" borderId="2" xfId="0" applyFont="1" applyFill="1" applyBorder="1" applyAlignment="1" applyProtection="1">
      <alignment horizontal="left" vertical="center"/>
      <protection locked="0"/>
    </xf>
    <xf numFmtId="0" fontId="11" fillId="5" borderId="3"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top" wrapText="1"/>
    </xf>
    <xf numFmtId="0" fontId="12" fillId="0" borderId="1" xfId="0" applyFont="1" applyBorder="1" applyAlignment="1" applyProtection="1">
      <alignment horizontal="left" vertical="center" wrapText="1"/>
      <protection locked="0"/>
    </xf>
    <xf numFmtId="0" fontId="12" fillId="0" borderId="0" xfId="0" applyFont="1" applyBorder="1" applyAlignment="1">
      <alignment horizontal="left" vertical="center"/>
    </xf>
    <xf numFmtId="0" fontId="11" fillId="5" borderId="1" xfId="0" applyFont="1" applyFill="1" applyBorder="1" applyAlignment="1">
      <alignment horizontal="right" vertical="center"/>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6" xfId="0" applyFont="1" applyBorder="1" applyAlignment="1">
      <alignment horizontal="center" vertical="center"/>
    </xf>
    <xf numFmtId="0" fontId="13" fillId="0" borderId="13" xfId="0" applyFont="1" applyBorder="1" applyAlignment="1">
      <alignment horizontal="center" vertical="center"/>
    </xf>
    <xf numFmtId="0" fontId="11" fillId="5" borderId="1" xfId="0" applyFont="1" applyFill="1" applyBorder="1" applyAlignment="1">
      <alignment horizontal="left" vertical="center"/>
    </xf>
    <xf numFmtId="2" fontId="11" fillId="0" borderId="1" xfId="0" applyNumberFormat="1" applyFont="1" applyFill="1" applyBorder="1" applyAlignment="1" applyProtection="1">
      <alignment horizontal="center" vertical="center"/>
      <protection locked="0"/>
    </xf>
    <xf numFmtId="2" fontId="11" fillId="5" borderId="1" xfId="0" applyNumberFormat="1"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1" fillId="5"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2" fillId="0" borderId="1" xfId="0" applyFont="1" applyFill="1" applyBorder="1" applyAlignment="1">
      <alignment horizontal="center" vertical="center"/>
    </xf>
    <xf numFmtId="0" fontId="11" fillId="0" borderId="25"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hidden="1"/>
    </xf>
    <xf numFmtId="0" fontId="11" fillId="5" borderId="6" xfId="0" applyFont="1" applyFill="1" applyBorder="1" applyAlignment="1" applyProtection="1">
      <alignment horizontal="center" vertical="center" wrapText="1"/>
      <protection hidden="1"/>
    </xf>
    <xf numFmtId="0" fontId="11" fillId="5" borderId="7" xfId="0" applyFont="1" applyFill="1" applyBorder="1" applyAlignment="1" applyProtection="1">
      <alignment horizontal="center" vertical="center" wrapText="1"/>
      <protection hidden="1"/>
    </xf>
    <xf numFmtId="0" fontId="11" fillId="5" borderId="12" xfId="0" applyFont="1" applyFill="1" applyBorder="1" applyAlignment="1" applyProtection="1">
      <alignment horizontal="center" vertical="center" wrapText="1"/>
      <protection hidden="1"/>
    </xf>
    <xf numFmtId="0" fontId="11" fillId="5" borderId="13" xfId="0" applyFont="1" applyFill="1" applyBorder="1" applyAlignment="1" applyProtection="1">
      <alignment horizontal="center" vertical="center" wrapText="1"/>
      <protection hidden="1"/>
    </xf>
    <xf numFmtId="0" fontId="11" fillId="5" borderId="14"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hidden="1"/>
    </xf>
    <xf numFmtId="0" fontId="11" fillId="5" borderId="5" xfId="0" applyFont="1" applyFill="1" applyBorder="1" applyAlignment="1" applyProtection="1">
      <alignment horizontal="left" vertical="center"/>
      <protection hidden="1"/>
    </xf>
    <xf numFmtId="0" fontId="11" fillId="5" borderId="6" xfId="0" applyFont="1" applyFill="1" applyBorder="1" applyAlignment="1" applyProtection="1">
      <alignment horizontal="left" vertical="center"/>
      <protection hidden="1"/>
    </xf>
    <xf numFmtId="0" fontId="11" fillId="5" borderId="7" xfId="0" applyFont="1" applyFill="1" applyBorder="1" applyAlignment="1" applyProtection="1">
      <alignment horizontal="left" vertical="center"/>
      <protection hidden="1"/>
    </xf>
    <xf numFmtId="0" fontId="11" fillId="5" borderId="12" xfId="0" applyFont="1" applyFill="1" applyBorder="1" applyAlignment="1" applyProtection="1">
      <alignment horizontal="left" vertical="center"/>
      <protection hidden="1"/>
    </xf>
    <xf numFmtId="0" fontId="11" fillId="5" borderId="13" xfId="0" applyFont="1" applyFill="1" applyBorder="1" applyAlignment="1" applyProtection="1">
      <alignment horizontal="left" vertical="center"/>
      <protection hidden="1"/>
    </xf>
    <xf numFmtId="0" fontId="11" fillId="5" borderId="14" xfId="0" applyFont="1" applyFill="1" applyBorder="1" applyAlignment="1" applyProtection="1">
      <alignment horizontal="left" vertical="center"/>
      <protection hidden="1"/>
    </xf>
    <xf numFmtId="0" fontId="12" fillId="5" borderId="5" xfId="0" applyFont="1" applyFill="1" applyBorder="1" applyAlignment="1" applyProtection="1">
      <alignment horizontal="left" vertical="center" wrapText="1"/>
      <protection hidden="1"/>
    </xf>
    <xf numFmtId="0" fontId="12" fillId="5" borderId="6" xfId="0" applyFont="1" applyFill="1" applyBorder="1" applyAlignment="1" applyProtection="1">
      <alignment horizontal="left" vertical="center" wrapText="1"/>
      <protection hidden="1"/>
    </xf>
    <xf numFmtId="0" fontId="12" fillId="5" borderId="12" xfId="0" applyFont="1" applyFill="1" applyBorder="1" applyAlignment="1" applyProtection="1">
      <alignment horizontal="left" vertical="center" wrapText="1"/>
      <protection hidden="1"/>
    </xf>
    <xf numFmtId="0" fontId="12" fillId="5" borderId="13" xfId="0" applyFont="1" applyFill="1" applyBorder="1" applyAlignment="1" applyProtection="1">
      <alignment horizontal="left" vertical="center" wrapText="1"/>
      <protection hidden="1"/>
    </xf>
    <xf numFmtId="0" fontId="11" fillId="5" borderId="8" xfId="0" applyFont="1" applyFill="1" applyBorder="1" applyAlignment="1" applyProtection="1">
      <alignment horizontal="center" vertical="center"/>
      <protection hidden="1"/>
    </xf>
    <xf numFmtId="0" fontId="11" fillId="5" borderId="9" xfId="0" applyFont="1" applyFill="1" applyBorder="1" applyAlignment="1" applyProtection="1">
      <alignment horizontal="center" vertical="center"/>
      <protection hidden="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1" fillId="5" borderId="1" xfId="0" applyFont="1" applyFill="1" applyBorder="1" applyAlignment="1">
      <alignment horizontal="center" vertical="center"/>
    </xf>
    <xf numFmtId="0" fontId="11" fillId="5" borderId="5" xfId="0" applyFont="1" applyFill="1" applyBorder="1" applyAlignment="1">
      <alignment horizontal="left" vertical="center"/>
    </xf>
    <xf numFmtId="0" fontId="11" fillId="5" borderId="6" xfId="0" applyFont="1" applyFill="1" applyBorder="1" applyAlignment="1">
      <alignment horizontal="left" vertical="center"/>
    </xf>
    <xf numFmtId="0" fontId="11" fillId="5" borderId="7"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protection locked="0"/>
    </xf>
    <xf numFmtId="2" fontId="11" fillId="5" borderId="1" xfId="0" applyNumberFormat="1" applyFont="1" applyFill="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protection locked="0"/>
    </xf>
    <xf numFmtId="165" fontId="11" fillId="5" borderId="1" xfId="0" applyNumberFormat="1" applyFont="1" applyFill="1" applyBorder="1" applyAlignment="1" applyProtection="1">
      <alignment horizontal="center" vertical="center"/>
      <protection hidden="1"/>
    </xf>
    <xf numFmtId="1" fontId="11" fillId="0" borderId="1" xfId="0" applyNumberFormat="1" applyFont="1" applyBorder="1" applyAlignment="1" applyProtection="1">
      <alignment horizontal="center" vertical="center"/>
      <protection locked="0"/>
    </xf>
    <xf numFmtId="0" fontId="11" fillId="5" borderId="7" xfId="0" applyFont="1" applyFill="1" applyBorder="1" applyAlignment="1">
      <alignment horizontal="center" vertical="center" wrapText="1"/>
    </xf>
    <xf numFmtId="2" fontId="11" fillId="0" borderId="5"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2" fontId="11" fillId="0" borderId="12" xfId="0" applyNumberFormat="1" applyFont="1" applyBorder="1" applyAlignment="1" applyProtection="1">
      <alignment horizontal="center" vertical="center"/>
      <protection locked="0"/>
    </xf>
    <xf numFmtId="2" fontId="11" fillId="0" borderId="13" xfId="0" applyNumberFormat="1" applyFont="1" applyBorder="1" applyAlignment="1" applyProtection="1">
      <alignment horizontal="center" vertical="center"/>
      <protection locked="0"/>
    </xf>
    <xf numFmtId="2" fontId="11" fillId="0" borderId="14" xfId="0" applyNumberFormat="1" applyFont="1" applyBorder="1" applyAlignment="1" applyProtection="1">
      <alignment horizontal="center" vertical="center"/>
      <protection locked="0"/>
    </xf>
    <xf numFmtId="0" fontId="12" fillId="5" borderId="1" xfId="0" applyFont="1" applyFill="1" applyBorder="1" applyAlignment="1" applyProtection="1">
      <alignment horizontal="left" vertical="center"/>
      <protection hidden="1"/>
    </xf>
    <xf numFmtId="0" fontId="11" fillId="5" borderId="1" xfId="0" applyFont="1" applyFill="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8" xfId="0" applyFont="1" applyBorder="1" applyAlignment="1">
      <alignment horizontal="left"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 xfId="0" applyFont="1" applyFill="1" applyBorder="1" applyAlignment="1" applyProtection="1">
      <alignment horizontal="left" vertical="center"/>
      <protection hidden="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2" fillId="5" borderId="1" xfId="0" applyFont="1" applyFill="1" applyBorder="1" applyAlignment="1">
      <alignment horizontal="center" vertical="center"/>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2" fillId="5" borderId="4" xfId="0" applyFont="1" applyFill="1" applyBorder="1" applyAlignment="1">
      <alignment horizontal="left" vertical="center"/>
    </xf>
    <xf numFmtId="0" fontId="12" fillId="5" borderId="1" xfId="0" applyFont="1" applyFill="1" applyBorder="1" applyAlignment="1">
      <alignment horizontal="left" vertical="center"/>
    </xf>
    <xf numFmtId="1" fontId="11" fillId="5" borderId="1" xfId="0" applyNumberFormat="1" applyFont="1" applyFill="1" applyBorder="1" applyAlignment="1">
      <alignment horizontal="center" vertical="center"/>
    </xf>
    <xf numFmtId="1" fontId="11" fillId="0" borderId="5" xfId="0" applyNumberFormat="1" applyFont="1" applyBorder="1" applyAlignment="1" applyProtection="1">
      <alignment horizontal="center" vertical="center"/>
      <protection locked="0"/>
    </xf>
    <xf numFmtId="1" fontId="11" fillId="0" borderId="6" xfId="0" applyNumberFormat="1" applyFont="1" applyBorder="1" applyAlignment="1" applyProtection="1">
      <alignment horizontal="center" vertical="center"/>
      <protection locked="0"/>
    </xf>
    <xf numFmtId="1" fontId="11" fillId="0" borderId="12" xfId="0" applyNumberFormat="1" applyFont="1" applyBorder="1" applyAlignment="1" applyProtection="1">
      <alignment horizontal="center" vertical="center"/>
      <protection locked="0"/>
    </xf>
    <xf numFmtId="1" fontId="11" fillId="0" borderId="13" xfId="0" applyNumberFormat="1" applyFont="1" applyBorder="1" applyAlignment="1" applyProtection="1">
      <alignment horizontal="center" vertical="center"/>
      <protection locked="0"/>
    </xf>
    <xf numFmtId="2" fontId="12" fillId="0" borderId="1" xfId="0" applyNumberFormat="1" applyFont="1" applyBorder="1" applyAlignment="1" applyProtection="1">
      <alignment horizontal="left" vertical="center" wrapText="1"/>
      <protection locked="0"/>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1" fontId="11" fillId="0" borderId="8" xfId="0" applyNumberFormat="1" applyFont="1" applyBorder="1" applyAlignment="1" applyProtection="1">
      <alignment horizontal="center" vertical="center"/>
      <protection locked="0"/>
    </xf>
    <xf numFmtId="0" fontId="12" fillId="0" borderId="1" xfId="0" applyFont="1" applyFill="1" applyBorder="1" applyAlignment="1" applyProtection="1">
      <alignment horizontal="left" vertical="center" wrapText="1"/>
      <protection locked="0"/>
    </xf>
    <xf numFmtId="0" fontId="11" fillId="5" borderId="1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0" borderId="4" xfId="0" applyFont="1" applyBorder="1" applyAlignment="1" applyProtection="1">
      <alignment horizontal="left" vertical="center"/>
      <protection locked="0"/>
    </xf>
    <xf numFmtId="2" fontId="11" fillId="0" borderId="1" xfId="0" applyNumberFormat="1" applyFont="1" applyBorder="1" applyAlignment="1">
      <alignment horizontal="center" vertical="center" wrapText="1"/>
    </xf>
    <xf numFmtId="2" fontId="11" fillId="0" borderId="2" xfId="0" applyNumberFormat="1" applyFont="1" applyBorder="1" applyAlignment="1">
      <alignment horizontal="center" vertical="center" wrapText="1"/>
    </xf>
    <xf numFmtId="0" fontId="11" fillId="5" borderId="5" xfId="0" applyFont="1" applyFill="1" applyBorder="1" applyAlignment="1" applyProtection="1">
      <alignment horizontal="left" vertical="center" wrapText="1"/>
      <protection hidden="1"/>
    </xf>
    <xf numFmtId="0" fontId="11" fillId="5" borderId="6" xfId="0" applyFont="1" applyFill="1" applyBorder="1" applyAlignment="1" applyProtection="1">
      <alignment horizontal="left" vertical="center" wrapText="1"/>
      <protection hidden="1"/>
    </xf>
    <xf numFmtId="0" fontId="11" fillId="5" borderId="7" xfId="0" applyFont="1" applyFill="1" applyBorder="1" applyAlignment="1" applyProtection="1">
      <alignment horizontal="left" vertical="center" wrapText="1"/>
      <protection hidden="1"/>
    </xf>
    <xf numFmtId="0" fontId="11" fillId="5" borderId="12" xfId="0" applyFont="1" applyFill="1" applyBorder="1" applyAlignment="1" applyProtection="1">
      <alignment horizontal="left" vertical="center" wrapText="1"/>
      <protection hidden="1"/>
    </xf>
    <xf numFmtId="0" fontId="11" fillId="5" borderId="13" xfId="0" applyFont="1" applyFill="1" applyBorder="1" applyAlignment="1" applyProtection="1">
      <alignment horizontal="left" vertical="center" wrapText="1"/>
      <protection hidden="1"/>
    </xf>
    <xf numFmtId="0" fontId="11" fillId="5" borderId="14" xfId="0" applyFont="1" applyFill="1" applyBorder="1" applyAlignment="1" applyProtection="1">
      <alignment horizontal="left" vertical="center" wrapText="1"/>
      <protection hidden="1"/>
    </xf>
    <xf numFmtId="0" fontId="12" fillId="5" borderId="7" xfId="0" applyFont="1" applyFill="1" applyBorder="1" applyAlignment="1" applyProtection="1">
      <alignment horizontal="left" vertical="center" wrapText="1"/>
      <protection hidden="1"/>
    </xf>
    <xf numFmtId="0" fontId="12" fillId="5" borderId="14" xfId="0" applyFont="1" applyFill="1" applyBorder="1" applyAlignment="1" applyProtection="1">
      <alignment horizontal="left" vertical="center" wrapText="1"/>
      <protection hidden="1"/>
    </xf>
    <xf numFmtId="0" fontId="12" fillId="5" borderId="10"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1" fillId="5" borderId="10"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2" fontId="11" fillId="5" borderId="1" xfId="0" applyNumberFormat="1" applyFont="1" applyFill="1" applyBorder="1" applyAlignment="1">
      <alignment horizontal="center" vertical="center" wrapText="1"/>
    </xf>
    <xf numFmtId="0" fontId="11" fillId="5" borderId="12" xfId="0" applyFont="1" applyFill="1" applyBorder="1" applyAlignment="1">
      <alignment horizontal="left" vertical="center"/>
    </xf>
    <xf numFmtId="0" fontId="11" fillId="5" borderId="13" xfId="0" applyFont="1" applyFill="1" applyBorder="1" applyAlignment="1">
      <alignment horizontal="left" vertical="center"/>
    </xf>
    <xf numFmtId="0" fontId="11" fillId="5" borderId="14" xfId="0" applyFont="1" applyFill="1" applyBorder="1" applyAlignment="1">
      <alignment horizontal="left" vertical="center"/>
    </xf>
    <xf numFmtId="2" fontId="11" fillId="5" borderId="1" xfId="0" applyNumberFormat="1" applyFont="1" applyFill="1" applyBorder="1" applyAlignment="1">
      <alignment horizontal="center" vertical="center"/>
    </xf>
    <xf numFmtId="0" fontId="12" fillId="0" borderId="0" xfId="0" applyFont="1" applyAlignment="1">
      <alignment horizontal="left" vertical="center" wrapText="1"/>
    </xf>
    <xf numFmtId="0" fontId="10"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0" fontId="11" fillId="0" borderId="1" xfId="0" applyFont="1" applyBorder="1" applyAlignment="1">
      <alignment horizontal="center" vertical="center"/>
    </xf>
    <xf numFmtId="0" fontId="15" fillId="0" borderId="0" xfId="0" applyFont="1" applyAlignment="1">
      <alignment horizontal="center" vertical="center"/>
    </xf>
    <xf numFmtId="0" fontId="11" fillId="0" borderId="1" xfId="0" applyFont="1" applyBorder="1" applyAlignment="1" applyProtection="1">
      <alignment horizontal="center"/>
      <protection locked="0"/>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12" fillId="0" borderId="0" xfId="0" applyFont="1" applyFill="1" applyBorder="1" applyAlignment="1">
      <alignment horizontal="justify" vertical="center"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5" borderId="2" xfId="0" applyFont="1" applyFill="1" applyBorder="1" applyAlignment="1">
      <alignment horizontal="center" vertical="center" wrapText="1"/>
    </xf>
  </cellXfs>
  <cellStyles count="1">
    <cellStyle name="Normal" xfId="0" builtinId="0"/>
  </cellStyles>
  <dxfs count="15">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checked="Checked" firstButton="1" fmlaLink="Aux!$AE$1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 Type="http://schemas.openxmlformats.org/officeDocument/2006/relationships/image" Target="../media/image3.svg"/><Relationship Id="rId16" Type="http://schemas.openxmlformats.org/officeDocument/2006/relationships/image" Target="../media/image17.svg"/><Relationship Id="rId20" Type="http://schemas.openxmlformats.org/officeDocument/2006/relationships/image" Target="../media/image21.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svg"/><Relationship Id="rId19" Type="http://schemas.openxmlformats.org/officeDocument/2006/relationships/image" Target="../media/image20.pn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11</xdr:col>
      <xdr:colOff>420794</xdr:colOff>
      <xdr:row>16</xdr:row>
      <xdr:rowOff>24109</xdr:rowOff>
    </xdr:from>
    <xdr:to>
      <xdr:col>24</xdr:col>
      <xdr:colOff>548022</xdr:colOff>
      <xdr:row>32</xdr:row>
      <xdr:rowOff>163874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98461" y="3177942"/>
          <a:ext cx="5183522" cy="2954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246</xdr:row>
          <xdr:rowOff>0</xdr:rowOff>
        </xdr:from>
        <xdr:to>
          <xdr:col>22</xdr:col>
          <xdr:colOff>266700</xdr:colOff>
          <xdr:row>247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247</xdr:row>
          <xdr:rowOff>0</xdr:rowOff>
        </xdr:from>
        <xdr:to>
          <xdr:col>22</xdr:col>
          <xdr:colOff>266700</xdr:colOff>
          <xdr:row>248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248</xdr:row>
          <xdr:rowOff>0</xdr:rowOff>
        </xdr:from>
        <xdr:to>
          <xdr:col>22</xdr:col>
          <xdr:colOff>266700</xdr:colOff>
          <xdr:row>249</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249</xdr:row>
          <xdr:rowOff>0</xdr:rowOff>
        </xdr:from>
        <xdr:to>
          <xdr:col>22</xdr:col>
          <xdr:colOff>266700</xdr:colOff>
          <xdr:row>250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250</xdr:row>
          <xdr:rowOff>0</xdr:rowOff>
        </xdr:from>
        <xdr:to>
          <xdr:col>22</xdr:col>
          <xdr:colOff>266700</xdr:colOff>
          <xdr:row>251</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246</xdr:row>
          <xdr:rowOff>0</xdr:rowOff>
        </xdr:from>
        <xdr:to>
          <xdr:col>24</xdr:col>
          <xdr:colOff>266700</xdr:colOff>
          <xdr:row>247</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247</xdr:row>
          <xdr:rowOff>0</xdr:rowOff>
        </xdr:from>
        <xdr:to>
          <xdr:col>24</xdr:col>
          <xdr:colOff>266700</xdr:colOff>
          <xdr:row>248</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0</xdr:rowOff>
        </xdr:from>
        <xdr:to>
          <xdr:col>24</xdr:col>
          <xdr:colOff>266700</xdr:colOff>
          <xdr:row>249</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0</xdr:rowOff>
        </xdr:from>
        <xdr:to>
          <xdr:col>24</xdr:col>
          <xdr:colOff>266700</xdr:colOff>
          <xdr:row>250</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263</xdr:row>
          <xdr:rowOff>0</xdr:rowOff>
        </xdr:from>
        <xdr:to>
          <xdr:col>22</xdr:col>
          <xdr:colOff>266700</xdr:colOff>
          <xdr:row>264</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264</xdr:row>
          <xdr:rowOff>0</xdr:rowOff>
        </xdr:from>
        <xdr:to>
          <xdr:col>22</xdr:col>
          <xdr:colOff>266700</xdr:colOff>
          <xdr:row>265</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265</xdr:row>
          <xdr:rowOff>0</xdr:rowOff>
        </xdr:from>
        <xdr:to>
          <xdr:col>22</xdr:col>
          <xdr:colOff>266700</xdr:colOff>
          <xdr:row>266</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266</xdr:row>
          <xdr:rowOff>0</xdr:rowOff>
        </xdr:from>
        <xdr:to>
          <xdr:col>22</xdr:col>
          <xdr:colOff>266700</xdr:colOff>
          <xdr:row>267</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267</xdr:row>
          <xdr:rowOff>0</xdr:rowOff>
        </xdr:from>
        <xdr:to>
          <xdr:col>22</xdr:col>
          <xdr:colOff>266700</xdr:colOff>
          <xdr:row>268</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0</xdr:rowOff>
        </xdr:from>
        <xdr:to>
          <xdr:col>24</xdr:col>
          <xdr:colOff>266700</xdr:colOff>
          <xdr:row>264</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264</xdr:row>
          <xdr:rowOff>0</xdr:rowOff>
        </xdr:from>
        <xdr:to>
          <xdr:col>24</xdr:col>
          <xdr:colOff>266700</xdr:colOff>
          <xdr:row>265</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265</xdr:row>
          <xdr:rowOff>0</xdr:rowOff>
        </xdr:from>
        <xdr:to>
          <xdr:col>24</xdr:col>
          <xdr:colOff>266700</xdr:colOff>
          <xdr:row>266</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0</xdr:rowOff>
        </xdr:from>
        <xdr:to>
          <xdr:col>24</xdr:col>
          <xdr:colOff>266700</xdr:colOff>
          <xdr:row>267</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267</xdr:row>
          <xdr:rowOff>0</xdr:rowOff>
        </xdr:from>
        <xdr:to>
          <xdr:col>22</xdr:col>
          <xdr:colOff>266700</xdr:colOff>
          <xdr:row>268</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217483</xdr:colOff>
      <xdr:row>174</xdr:row>
      <xdr:rowOff>31750</xdr:rowOff>
    </xdr:from>
    <xdr:to>
      <xdr:col>26</xdr:col>
      <xdr:colOff>46668</xdr:colOff>
      <xdr:row>176</xdr:row>
      <xdr:rowOff>16510</xdr:rowOff>
    </xdr:to>
    <xdr:pic>
      <xdr:nvPicPr>
        <xdr:cNvPr id="2" name="Gráfico 1" descr="Ventoso contorn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18283" y="22129750"/>
          <a:ext cx="362585" cy="365760"/>
        </a:xfrm>
        <a:prstGeom prst="rect">
          <a:avLst/>
        </a:prstGeom>
      </xdr:spPr>
    </xdr:pic>
    <xdr:clientData/>
  </xdr:twoCellAnchor>
  <xdr:twoCellAnchor editAs="oneCell">
    <xdr:from>
      <xdr:col>24</xdr:col>
      <xdr:colOff>222249</xdr:colOff>
      <xdr:row>116</xdr:row>
      <xdr:rowOff>7939</xdr:rowOff>
    </xdr:from>
    <xdr:to>
      <xdr:col>26</xdr:col>
      <xdr:colOff>48259</xdr:colOff>
      <xdr:row>117</xdr:row>
      <xdr:rowOff>183199</xdr:rowOff>
    </xdr:to>
    <xdr:pic>
      <xdr:nvPicPr>
        <xdr:cNvPr id="5" name="Gráfico 4" descr="Hogar contorno">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23049" y="11056939"/>
          <a:ext cx="359410" cy="365760"/>
        </a:xfrm>
        <a:prstGeom prst="rect">
          <a:avLst/>
        </a:prstGeom>
      </xdr:spPr>
    </xdr:pic>
    <xdr:clientData/>
  </xdr:twoCellAnchor>
  <xdr:twoCellAnchor editAs="oneCell">
    <xdr:from>
      <xdr:col>22</xdr:col>
      <xdr:colOff>252409</xdr:colOff>
      <xdr:row>116</xdr:row>
      <xdr:rowOff>15876</xdr:rowOff>
    </xdr:from>
    <xdr:to>
      <xdr:col>24</xdr:col>
      <xdr:colOff>81594</xdr:colOff>
      <xdr:row>118</xdr:row>
      <xdr:rowOff>636</xdr:rowOff>
    </xdr:to>
    <xdr:pic>
      <xdr:nvPicPr>
        <xdr:cNvPr id="6" name="Gráfico 5" descr="Termómetro contorno">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119809" y="11064876"/>
          <a:ext cx="362585" cy="365760"/>
        </a:xfrm>
        <a:prstGeom prst="rect">
          <a:avLst/>
        </a:prstGeom>
      </xdr:spPr>
    </xdr:pic>
    <xdr:clientData/>
  </xdr:twoCellAnchor>
  <xdr:twoCellAnchor editAs="oneCell">
    <xdr:from>
      <xdr:col>24</xdr:col>
      <xdr:colOff>192087</xdr:colOff>
      <xdr:row>232</xdr:row>
      <xdr:rowOff>15846</xdr:rowOff>
    </xdr:from>
    <xdr:to>
      <xdr:col>26</xdr:col>
      <xdr:colOff>21272</xdr:colOff>
      <xdr:row>234</xdr:row>
      <xdr:rowOff>606</xdr:rowOff>
    </xdr:to>
    <xdr:pic>
      <xdr:nvPicPr>
        <xdr:cNvPr id="7" name="Gráfico 6" descr="Hipoteca contorn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592887" y="33162846"/>
          <a:ext cx="362585" cy="365760"/>
        </a:xfrm>
        <a:prstGeom prst="rect">
          <a:avLst/>
        </a:prstGeom>
      </xdr:spPr>
    </xdr:pic>
    <xdr:clientData/>
  </xdr:twoCellAnchor>
  <xdr:twoCellAnchor editAs="oneCell">
    <xdr:from>
      <xdr:col>23</xdr:col>
      <xdr:colOff>17462</xdr:colOff>
      <xdr:row>174</xdr:row>
      <xdr:rowOff>1587</xdr:rowOff>
    </xdr:from>
    <xdr:to>
      <xdr:col>24</xdr:col>
      <xdr:colOff>110172</xdr:colOff>
      <xdr:row>175</xdr:row>
      <xdr:rowOff>176847</xdr:rowOff>
    </xdr:to>
    <xdr:pic>
      <xdr:nvPicPr>
        <xdr:cNvPr id="10" name="Gráfico 9" descr="Arquitectura contorno">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51562" y="22099587"/>
          <a:ext cx="359410" cy="365760"/>
        </a:xfrm>
        <a:prstGeom prst="rect">
          <a:avLst/>
        </a:prstGeom>
      </xdr:spPr>
    </xdr:pic>
    <xdr:clientData/>
  </xdr:twoCellAnchor>
  <xdr:twoCellAnchor editAs="oneCell">
    <xdr:from>
      <xdr:col>24</xdr:col>
      <xdr:colOff>142875</xdr:colOff>
      <xdr:row>219</xdr:row>
      <xdr:rowOff>15875</xdr:rowOff>
    </xdr:from>
    <xdr:to>
      <xdr:col>25</xdr:col>
      <xdr:colOff>238760</xdr:colOff>
      <xdr:row>221</xdr:row>
      <xdr:rowOff>635</xdr:rowOff>
    </xdr:to>
    <xdr:pic>
      <xdr:nvPicPr>
        <xdr:cNvPr id="13" name="Gráfico 12" descr="Engranajes contorno">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619875" y="29162375"/>
          <a:ext cx="365760" cy="365760"/>
        </a:xfrm>
        <a:prstGeom prst="rect">
          <a:avLst/>
        </a:prstGeom>
      </xdr:spPr>
    </xdr:pic>
    <xdr:clientData/>
  </xdr:twoCellAnchor>
  <xdr:twoCellAnchor editAs="oneCell">
    <xdr:from>
      <xdr:col>23</xdr:col>
      <xdr:colOff>7938</xdr:colOff>
      <xdr:row>219</xdr:row>
      <xdr:rowOff>7939</xdr:rowOff>
    </xdr:from>
    <xdr:to>
      <xdr:col>24</xdr:col>
      <xdr:colOff>103823</xdr:colOff>
      <xdr:row>220</xdr:row>
      <xdr:rowOff>183199</xdr:rowOff>
    </xdr:to>
    <xdr:pic>
      <xdr:nvPicPr>
        <xdr:cNvPr id="14" name="Gráfico 13" descr="Red contorno">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215063" y="29154439"/>
          <a:ext cx="365760" cy="365760"/>
        </a:xfrm>
        <a:prstGeom prst="rect">
          <a:avLst/>
        </a:prstGeom>
      </xdr:spPr>
    </xdr:pic>
    <xdr:clientData/>
  </xdr:twoCellAnchor>
  <xdr:oneCellAnchor>
    <xdr:from>
      <xdr:col>24</xdr:col>
      <xdr:colOff>246062</xdr:colOff>
      <xdr:row>38</xdr:row>
      <xdr:rowOff>15875</xdr:rowOff>
    </xdr:from>
    <xdr:ext cx="359410" cy="365760"/>
    <xdr:pic>
      <xdr:nvPicPr>
        <xdr:cNvPr id="15" name="Gráfico 14" descr="Carpeta contorno">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646862" y="11064875"/>
          <a:ext cx="359410" cy="365760"/>
        </a:xfrm>
        <a:prstGeom prst="rect">
          <a:avLst/>
        </a:prstGeom>
      </xdr:spPr>
    </xdr:pic>
    <xdr:clientData/>
  </xdr:oneCellAnchor>
  <xdr:oneCellAnchor>
    <xdr:from>
      <xdr:col>24</xdr:col>
      <xdr:colOff>128582</xdr:colOff>
      <xdr:row>290</xdr:row>
      <xdr:rowOff>23813</xdr:rowOff>
    </xdr:from>
    <xdr:ext cx="359410" cy="365760"/>
    <xdr:pic>
      <xdr:nvPicPr>
        <xdr:cNvPr id="16" name="Gráfico 15" descr="Burbujas contorno">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6529382" y="40028813"/>
          <a:ext cx="359410" cy="36576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38100</xdr:colOff>
          <xdr:row>45</xdr:row>
          <xdr:rowOff>180975</xdr:rowOff>
        </xdr:from>
        <xdr:to>
          <xdr:col>1</xdr:col>
          <xdr:colOff>76200</xdr:colOff>
          <xdr:row>47</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180975</xdr:rowOff>
        </xdr:from>
        <xdr:to>
          <xdr:col>4</xdr:col>
          <xdr:colOff>76200</xdr:colOff>
          <xdr:row>47</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180975</xdr:rowOff>
        </xdr:from>
        <xdr:to>
          <xdr:col>7</xdr:col>
          <xdr:colOff>76200</xdr:colOff>
          <xdr:row>47</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180975</xdr:rowOff>
        </xdr:from>
        <xdr:to>
          <xdr:col>10</xdr:col>
          <xdr:colOff>76200</xdr:colOff>
          <xdr:row>47</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180975</xdr:rowOff>
        </xdr:from>
        <xdr:to>
          <xdr:col>13</xdr:col>
          <xdr:colOff>76200</xdr:colOff>
          <xdr:row>47</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180975</xdr:rowOff>
        </xdr:from>
        <xdr:to>
          <xdr:col>16</xdr:col>
          <xdr:colOff>76200</xdr:colOff>
          <xdr:row>47</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180975</xdr:rowOff>
        </xdr:from>
        <xdr:to>
          <xdr:col>19</xdr:col>
          <xdr:colOff>76200</xdr:colOff>
          <xdr:row>47</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45</xdr:row>
          <xdr:rowOff>180975</xdr:rowOff>
        </xdr:from>
        <xdr:to>
          <xdr:col>22</xdr:col>
          <xdr:colOff>76200</xdr:colOff>
          <xdr:row>47</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180975</xdr:rowOff>
        </xdr:from>
        <xdr:to>
          <xdr:col>25</xdr:col>
          <xdr:colOff>76200</xdr:colOff>
          <xdr:row>47</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233</xdr:row>
          <xdr:rowOff>180975</xdr:rowOff>
        </xdr:from>
        <xdr:to>
          <xdr:col>5</xdr:col>
          <xdr:colOff>257175</xdr:colOff>
          <xdr:row>235</xdr:row>
          <xdr:rowOff>9525</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234</xdr:row>
          <xdr:rowOff>190500</xdr:rowOff>
        </xdr:from>
        <xdr:to>
          <xdr:col>6</xdr:col>
          <xdr:colOff>19050</xdr:colOff>
          <xdr:row>236</xdr:row>
          <xdr:rowOff>28575</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257174</xdr:colOff>
      <xdr:row>58</xdr:row>
      <xdr:rowOff>47625</xdr:rowOff>
    </xdr:from>
    <xdr:to>
      <xdr:col>26</xdr:col>
      <xdr:colOff>19049</xdr:colOff>
      <xdr:row>59</xdr:row>
      <xdr:rowOff>152400</xdr:rowOff>
    </xdr:to>
    <xdr:pic>
      <xdr:nvPicPr>
        <xdr:cNvPr id="11" name="Gráfico 10" descr="Closed book contorno">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6657974" y="11096625"/>
          <a:ext cx="295275" cy="295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88"/>
  <sheetViews>
    <sheetView topLeftCell="S15" zoomScale="90" zoomScaleNormal="90" workbookViewId="0">
      <selection activeCell="AD26" sqref="AD26"/>
    </sheetView>
  </sheetViews>
  <sheetFormatPr baseColWidth="10" defaultRowHeight="15" x14ac:dyDescent="0.25"/>
  <cols>
    <col min="1" max="1" width="23.85546875" hidden="1" customWidth="1"/>
    <col min="2" max="2" width="14.5703125" hidden="1" customWidth="1"/>
    <col min="3" max="3" width="12.85546875" hidden="1" customWidth="1"/>
    <col min="4" max="4" width="17.5703125" hidden="1" customWidth="1"/>
    <col min="5" max="5" width="22.28515625" hidden="1" customWidth="1"/>
    <col min="6" max="6" width="11.140625" hidden="1" customWidth="1"/>
    <col min="7" max="7" width="10.85546875" hidden="1" customWidth="1"/>
    <col min="8" max="8" width="12" hidden="1" customWidth="1"/>
    <col min="9" max="9" width="23.28515625" hidden="1" customWidth="1"/>
    <col min="10" max="10" width="17.5703125" hidden="1" customWidth="1"/>
    <col min="11" max="12" width="0" hidden="1" customWidth="1"/>
    <col min="13" max="13" width="13.5703125" hidden="1" customWidth="1"/>
    <col min="14" max="14" width="0" hidden="1" customWidth="1"/>
    <col min="15" max="15" width="12.85546875" hidden="1" customWidth="1"/>
    <col min="16" max="18" width="0" hidden="1" customWidth="1"/>
    <col min="22" max="22" width="11.85546875" bestFit="1" customWidth="1"/>
    <col min="24" max="24" width="11.85546875" bestFit="1" customWidth="1"/>
  </cols>
  <sheetData>
    <row r="1" spans="1:43" ht="15.75" thickBot="1" x14ac:dyDescent="0.3">
      <c r="B1" s="60" t="s">
        <v>52</v>
      </c>
      <c r="H1" s="124" t="s">
        <v>26</v>
      </c>
      <c r="I1" s="124"/>
      <c r="J1" s="1" t="s">
        <v>0</v>
      </c>
      <c r="N1" s="1" t="s">
        <v>41</v>
      </c>
      <c r="O1" s="1" t="s">
        <v>28</v>
      </c>
      <c r="P1" s="1" t="s">
        <v>28</v>
      </c>
    </row>
    <row r="2" spans="1:43" ht="15.75" thickBot="1" x14ac:dyDescent="0.3">
      <c r="A2" t="s">
        <v>3</v>
      </c>
      <c r="B2" t="s">
        <v>4</v>
      </c>
      <c r="C2" s="3" t="s">
        <v>5</v>
      </c>
      <c r="D2" s="20" t="s">
        <v>1</v>
      </c>
      <c r="E2" s="18" t="s">
        <v>0</v>
      </c>
      <c r="H2" s="124" t="s">
        <v>8</v>
      </c>
      <c r="I2" s="124"/>
      <c r="J2" s="15">
        <v>4</v>
      </c>
      <c r="L2" s="124" t="s">
        <v>8</v>
      </c>
      <c r="M2" s="124"/>
      <c r="N2" s="15">
        <v>4</v>
      </c>
      <c r="O2" s="1"/>
      <c r="P2" s="1"/>
    </row>
    <row r="3" spans="1:43" x14ac:dyDescent="0.25">
      <c r="C3" s="61"/>
      <c r="E3" s="19"/>
      <c r="H3" s="124" t="s">
        <v>9</v>
      </c>
      <c r="I3" s="124"/>
      <c r="J3" s="15">
        <v>3</v>
      </c>
      <c r="L3" s="124" t="s">
        <v>9</v>
      </c>
      <c r="M3" s="124"/>
      <c r="N3" s="15">
        <v>3</v>
      </c>
      <c r="O3" s="1"/>
      <c r="P3" s="1"/>
    </row>
    <row r="4" spans="1:43" x14ac:dyDescent="0.25">
      <c r="A4" t="s">
        <v>57</v>
      </c>
      <c r="B4" s="17"/>
      <c r="C4" s="62"/>
      <c r="D4" s="17"/>
      <c r="E4" s="19"/>
      <c r="H4" s="124" t="s">
        <v>10</v>
      </c>
      <c r="I4" s="124"/>
      <c r="J4" s="15">
        <v>1.9</v>
      </c>
      <c r="L4" s="124" t="s">
        <v>10</v>
      </c>
      <c r="M4" s="124"/>
      <c r="N4" s="15">
        <v>1.9</v>
      </c>
      <c r="O4" s="1">
        <v>20</v>
      </c>
      <c r="P4" s="1"/>
      <c r="U4" s="69" t="s">
        <v>103</v>
      </c>
      <c r="V4" s="69"/>
      <c r="W4" s="69"/>
      <c r="X4" s="69"/>
      <c r="Y4" s="69"/>
      <c r="Z4" s="69"/>
      <c r="AA4" s="69"/>
      <c r="AB4" s="69"/>
      <c r="AC4" s="69"/>
      <c r="AD4" s="69"/>
      <c r="AE4" s="69"/>
      <c r="AF4" s="69"/>
      <c r="AG4" s="69"/>
      <c r="AH4" s="69"/>
      <c r="AI4" s="69"/>
      <c r="AJ4" s="69"/>
      <c r="AK4" s="69"/>
      <c r="AL4" s="69"/>
      <c r="AM4" s="69"/>
      <c r="AN4" s="69"/>
    </row>
    <row r="5" spans="1:43" x14ac:dyDescent="0.25">
      <c r="A5" t="s">
        <v>39</v>
      </c>
      <c r="C5" s="61"/>
      <c r="E5" s="19"/>
      <c r="H5" s="124" t="s">
        <v>11</v>
      </c>
      <c r="I5" s="124"/>
      <c r="J5" s="15">
        <v>1.7</v>
      </c>
      <c r="L5" s="124" t="s">
        <v>11</v>
      </c>
      <c r="M5" s="124"/>
      <c r="N5" s="15">
        <v>1.7</v>
      </c>
      <c r="O5" s="1">
        <v>25</v>
      </c>
      <c r="P5" s="1"/>
      <c r="U5" s="69" t="s">
        <v>147</v>
      </c>
      <c r="V5" s="69"/>
      <c r="W5" s="69"/>
      <c r="X5" s="69"/>
      <c r="Y5" s="69"/>
      <c r="Z5" s="69"/>
      <c r="AA5" s="69"/>
      <c r="AB5" s="69"/>
      <c r="AC5" s="69"/>
      <c r="AD5" s="69"/>
      <c r="AE5" s="69"/>
      <c r="AF5" s="69"/>
      <c r="AG5" s="69"/>
      <c r="AH5" s="69"/>
      <c r="AI5" s="69"/>
      <c r="AJ5" s="69"/>
      <c r="AK5" s="69"/>
      <c r="AL5" s="69"/>
      <c r="AM5" s="69"/>
      <c r="AN5" s="69"/>
    </row>
    <row r="6" spans="1:43" ht="15.75" customHeight="1" thickBot="1" x14ac:dyDescent="0.3">
      <c r="A6" t="s">
        <v>7</v>
      </c>
      <c r="E6" s="19"/>
      <c r="H6" s="124" t="s">
        <v>12</v>
      </c>
      <c r="I6" s="124"/>
      <c r="J6" s="15">
        <v>1.6</v>
      </c>
      <c r="L6" s="124" t="s">
        <v>12</v>
      </c>
      <c r="M6" s="124"/>
      <c r="N6" s="15">
        <v>1.6</v>
      </c>
      <c r="O6" s="1">
        <v>25</v>
      </c>
      <c r="P6" s="1"/>
      <c r="U6" s="69" t="s">
        <v>148</v>
      </c>
      <c r="V6" s="77"/>
      <c r="W6" s="78"/>
      <c r="X6" s="78"/>
      <c r="Y6" s="78"/>
      <c r="Z6" s="78"/>
      <c r="AA6" s="78"/>
      <c r="AB6" s="78"/>
      <c r="AC6" s="78"/>
      <c r="AD6" s="78"/>
      <c r="AE6" s="78"/>
      <c r="AF6" s="78"/>
      <c r="AG6" s="78"/>
      <c r="AH6" s="78"/>
      <c r="AI6" s="78"/>
      <c r="AJ6" s="78"/>
      <c r="AK6" s="78"/>
      <c r="AL6" s="78"/>
      <c r="AM6" s="78"/>
      <c r="AN6" s="78"/>
      <c r="AO6" s="78"/>
      <c r="AP6" s="78"/>
      <c r="AQ6" s="79"/>
    </row>
    <row r="7" spans="1:43" ht="15.75" thickBot="1" x14ac:dyDescent="0.3">
      <c r="D7" s="21">
        <f>SUM(D3:D6)</f>
        <v>0</v>
      </c>
      <c r="E7" s="21" t="e">
        <f>1/D7</f>
        <v>#DIV/0!</v>
      </c>
      <c r="H7" s="124" t="s">
        <v>13</v>
      </c>
      <c r="I7" s="124"/>
      <c r="J7" s="15">
        <v>1.1000000000000001</v>
      </c>
      <c r="L7" s="124" t="s">
        <v>13</v>
      </c>
      <c r="M7" s="124"/>
      <c r="N7" s="15">
        <v>1.1000000000000001</v>
      </c>
      <c r="O7" s="1">
        <v>35</v>
      </c>
      <c r="P7" s="1"/>
      <c r="U7" s="69" t="s">
        <v>149</v>
      </c>
      <c r="V7" s="80"/>
      <c r="W7" s="81"/>
      <c r="X7" s="81"/>
      <c r="Y7" s="81"/>
      <c r="Z7" s="81"/>
      <c r="AA7" s="81"/>
      <c r="AB7" s="81"/>
      <c r="AC7" s="81"/>
      <c r="AD7" s="81"/>
      <c r="AE7" s="81"/>
      <c r="AF7" s="81"/>
      <c r="AG7" s="81"/>
      <c r="AH7" s="81"/>
      <c r="AI7" s="81"/>
      <c r="AJ7" s="81"/>
      <c r="AK7" s="81"/>
      <c r="AL7" s="81"/>
      <c r="AM7" s="81"/>
      <c r="AN7" s="81"/>
      <c r="AO7" s="81"/>
      <c r="AP7" s="81"/>
      <c r="AQ7" s="82"/>
    </row>
    <row r="8" spans="1:43" x14ac:dyDescent="0.25">
      <c r="H8" s="124" t="s">
        <v>14</v>
      </c>
      <c r="I8" s="124"/>
      <c r="J8" s="15">
        <v>0.6</v>
      </c>
      <c r="L8" s="1" t="s">
        <v>21</v>
      </c>
      <c r="M8" s="1" t="s">
        <v>15</v>
      </c>
      <c r="N8" s="15">
        <v>0.8</v>
      </c>
      <c r="O8" s="1">
        <v>50</v>
      </c>
      <c r="P8" s="1"/>
      <c r="U8" s="69" t="s">
        <v>150</v>
      </c>
      <c r="V8" s="69"/>
      <c r="W8" s="69"/>
      <c r="X8" s="69"/>
      <c r="Y8" s="69"/>
      <c r="Z8" s="69"/>
      <c r="AA8" s="69"/>
      <c r="AB8" s="69"/>
      <c r="AC8" s="69"/>
      <c r="AD8" s="69"/>
      <c r="AE8" s="69"/>
      <c r="AF8" s="69"/>
      <c r="AG8" s="69"/>
      <c r="AH8" s="69"/>
      <c r="AI8" s="69"/>
      <c r="AJ8" s="69"/>
      <c r="AK8" s="69"/>
      <c r="AL8" s="69"/>
      <c r="AM8" s="69"/>
      <c r="AN8" s="69"/>
    </row>
    <row r="9" spans="1:43" x14ac:dyDescent="0.25">
      <c r="B9" s="63" t="s">
        <v>54</v>
      </c>
      <c r="C9" s="64" t="s">
        <v>5</v>
      </c>
      <c r="D9" s="4"/>
      <c r="E9" s="4"/>
      <c r="H9" s="1" t="s">
        <v>21</v>
      </c>
      <c r="I9" s="1" t="s">
        <v>15</v>
      </c>
      <c r="J9" s="15">
        <v>0.8</v>
      </c>
      <c r="L9" s="1" t="s">
        <v>14</v>
      </c>
      <c r="M9" s="14" t="s">
        <v>27</v>
      </c>
      <c r="N9" s="16">
        <v>0.6</v>
      </c>
      <c r="O9" s="1">
        <v>65</v>
      </c>
      <c r="P9" s="1"/>
      <c r="U9" s="69"/>
      <c r="V9" s="69"/>
      <c r="W9" s="69"/>
      <c r="X9" s="69" t="s">
        <v>110</v>
      </c>
      <c r="Y9" s="69" t="s">
        <v>111</v>
      </c>
      <c r="Z9" s="69"/>
      <c r="AA9" s="69"/>
      <c r="AB9" s="69"/>
      <c r="AC9" s="69"/>
      <c r="AD9" s="69"/>
      <c r="AE9" s="69"/>
      <c r="AF9" s="69"/>
      <c r="AG9" s="69"/>
      <c r="AH9" s="69"/>
      <c r="AI9" s="69"/>
      <c r="AJ9" s="69"/>
      <c r="AK9" s="69"/>
      <c r="AL9" s="69"/>
      <c r="AM9" s="69"/>
      <c r="AN9" s="69"/>
    </row>
    <row r="10" spans="1:43" ht="15" customHeight="1" x14ac:dyDescent="0.25">
      <c r="A10" s="65" t="s">
        <v>53</v>
      </c>
      <c r="B10">
        <v>40</v>
      </c>
      <c r="C10">
        <v>2.5000000000000001E-2</v>
      </c>
      <c r="D10" s="4"/>
      <c r="E10" s="4"/>
      <c r="H10" s="1" t="s">
        <v>25</v>
      </c>
      <c r="I10" s="1" t="s">
        <v>22</v>
      </c>
      <c r="J10" s="15">
        <v>0.6</v>
      </c>
      <c r="L10" s="1" t="s">
        <v>2</v>
      </c>
      <c r="M10" s="1" t="s">
        <v>16</v>
      </c>
      <c r="N10" s="125">
        <v>0.45</v>
      </c>
      <c r="O10" s="124">
        <v>85</v>
      </c>
      <c r="P10" s="124"/>
      <c r="U10" s="70" t="s">
        <v>80</v>
      </c>
      <c r="V10" s="69"/>
      <c r="W10" s="69"/>
      <c r="X10" s="69" t="s">
        <v>78</v>
      </c>
      <c r="Y10" s="69" t="s">
        <v>78</v>
      </c>
      <c r="Z10" s="69"/>
      <c r="AA10" s="69" t="s">
        <v>83</v>
      </c>
      <c r="AB10" s="69"/>
      <c r="AC10" s="69"/>
      <c r="AD10" s="69"/>
      <c r="AE10" s="69" t="s">
        <v>258</v>
      </c>
      <c r="AF10" s="69"/>
      <c r="AG10" s="69"/>
      <c r="AH10" s="69"/>
      <c r="AI10" s="69"/>
      <c r="AJ10" s="69"/>
      <c r="AK10" s="69"/>
      <c r="AL10" s="69"/>
      <c r="AM10" s="69"/>
      <c r="AN10" s="69"/>
    </row>
    <row r="11" spans="1:43" ht="15" customHeight="1" x14ac:dyDescent="0.25">
      <c r="A11" s="65"/>
      <c r="B11">
        <v>20</v>
      </c>
      <c r="C11">
        <v>3.8399999999999997E-2</v>
      </c>
      <c r="D11" s="66"/>
      <c r="H11" s="1" t="s">
        <v>2</v>
      </c>
      <c r="I11" s="1" t="s">
        <v>16</v>
      </c>
      <c r="J11" s="15">
        <v>0.45</v>
      </c>
      <c r="L11" s="1" t="s">
        <v>2</v>
      </c>
      <c r="M11" s="1" t="s">
        <v>17</v>
      </c>
      <c r="N11" s="126"/>
      <c r="O11" s="124"/>
      <c r="P11" s="124"/>
      <c r="U11" s="70" t="s">
        <v>51</v>
      </c>
      <c r="V11" s="69"/>
      <c r="W11" s="69"/>
      <c r="X11" s="69" t="s">
        <v>106</v>
      </c>
      <c r="Y11" s="69" t="s">
        <v>106</v>
      </c>
      <c r="Z11" s="69"/>
      <c r="AA11" s="69"/>
      <c r="AB11" s="69"/>
      <c r="AC11" s="69"/>
      <c r="AD11" s="69"/>
      <c r="AE11" s="69">
        <v>1</v>
      </c>
      <c r="AF11" s="69"/>
      <c r="AG11" s="69"/>
      <c r="AH11" s="69"/>
      <c r="AI11" s="69"/>
      <c r="AJ11" s="69"/>
      <c r="AK11" s="69"/>
      <c r="AL11" s="69"/>
      <c r="AM11" s="69"/>
      <c r="AN11" s="69"/>
    </row>
    <row r="12" spans="1:43" ht="15" customHeight="1" x14ac:dyDescent="0.25">
      <c r="B12">
        <v>15</v>
      </c>
      <c r="C12">
        <v>4.1300000000000003E-2</v>
      </c>
      <c r="D12" s="66"/>
      <c r="H12" s="1" t="s">
        <v>2</v>
      </c>
      <c r="I12" s="1" t="s">
        <v>17</v>
      </c>
      <c r="J12" s="15">
        <v>0.45</v>
      </c>
      <c r="L12" s="1" t="s">
        <v>23</v>
      </c>
      <c r="M12" s="1" t="s">
        <v>18</v>
      </c>
      <c r="N12" s="125">
        <v>0.4</v>
      </c>
      <c r="O12" s="124">
        <v>95</v>
      </c>
      <c r="P12" s="124"/>
      <c r="U12" s="70" t="s">
        <v>81</v>
      </c>
      <c r="V12" s="69"/>
      <c r="W12" s="69"/>
      <c r="X12" s="69" t="s">
        <v>107</v>
      </c>
      <c r="Y12" s="69" t="s">
        <v>109</v>
      </c>
      <c r="Z12" s="69"/>
      <c r="AA12" s="69"/>
      <c r="AB12" s="69"/>
      <c r="AC12" s="69"/>
      <c r="AD12" s="69"/>
      <c r="AE12" s="69"/>
      <c r="AF12" s="69"/>
      <c r="AG12" s="69"/>
      <c r="AH12" s="69"/>
      <c r="AI12" s="69"/>
      <c r="AJ12" s="69"/>
      <c r="AK12" s="69"/>
      <c r="AL12" s="69"/>
      <c r="AM12" s="69"/>
      <c r="AN12" s="69"/>
    </row>
    <row r="13" spans="1:43" x14ac:dyDescent="0.25">
      <c r="B13">
        <v>10</v>
      </c>
      <c r="C13">
        <v>4.2999999999999997E-2</v>
      </c>
      <c r="H13" s="1" t="s">
        <v>23</v>
      </c>
      <c r="I13" s="1" t="s">
        <v>18</v>
      </c>
      <c r="J13" s="15">
        <v>0.4</v>
      </c>
      <c r="L13" s="1" t="s">
        <v>23</v>
      </c>
      <c r="M13" s="1" t="s">
        <v>19</v>
      </c>
      <c r="N13" s="126"/>
      <c r="O13" s="124"/>
      <c r="P13" s="124"/>
      <c r="U13" s="70" t="s">
        <v>82</v>
      </c>
      <c r="V13" s="69"/>
      <c r="W13" s="69"/>
      <c r="X13" s="69" t="s">
        <v>241</v>
      </c>
      <c r="Y13" s="69" t="s">
        <v>83</v>
      </c>
      <c r="Z13" s="69"/>
      <c r="AA13" s="69"/>
      <c r="AB13" s="69"/>
      <c r="AC13" s="69"/>
      <c r="AD13" s="69"/>
      <c r="AE13" s="69"/>
      <c r="AF13" s="69"/>
      <c r="AG13" s="69"/>
      <c r="AH13" s="69"/>
      <c r="AI13" s="69"/>
      <c r="AJ13" s="69"/>
      <c r="AK13" s="69"/>
      <c r="AL13" s="69"/>
      <c r="AM13" s="69"/>
      <c r="AN13" s="69"/>
    </row>
    <row r="14" spans="1:43" ht="18.75" x14ac:dyDescent="0.25">
      <c r="A14" s="65" t="s">
        <v>56</v>
      </c>
      <c r="B14">
        <v>870</v>
      </c>
      <c r="C14">
        <v>0.31</v>
      </c>
      <c r="H14" s="1" t="s">
        <v>23</v>
      </c>
      <c r="I14" s="1" t="s">
        <v>19</v>
      </c>
      <c r="J14" s="15">
        <v>0.4</v>
      </c>
      <c r="L14" s="1" t="s">
        <v>24</v>
      </c>
      <c r="M14" s="1" t="s">
        <v>20</v>
      </c>
      <c r="N14" s="15">
        <v>0.35</v>
      </c>
      <c r="O14" s="1">
        <v>110</v>
      </c>
      <c r="P14" s="1"/>
      <c r="U14" s="70" t="s">
        <v>84</v>
      </c>
      <c r="V14" s="69"/>
      <c r="W14" s="69"/>
      <c r="X14" s="70" t="s">
        <v>79</v>
      </c>
      <c r="Y14" s="70" t="s">
        <v>79</v>
      </c>
      <c r="Z14" s="69"/>
      <c r="AA14" s="69"/>
      <c r="AB14" s="69"/>
      <c r="AC14" s="69"/>
      <c r="AD14" s="69"/>
      <c r="AE14" s="69"/>
      <c r="AF14" s="69"/>
      <c r="AG14" s="69"/>
      <c r="AH14" s="69"/>
      <c r="AI14" s="69"/>
      <c r="AJ14" s="69"/>
      <c r="AK14" s="69"/>
      <c r="AL14" s="69"/>
      <c r="AM14" s="69"/>
      <c r="AN14" s="69"/>
    </row>
    <row r="15" spans="1:43" x14ac:dyDescent="0.25">
      <c r="H15" s="1" t="s">
        <v>24</v>
      </c>
      <c r="I15" s="1" t="s">
        <v>20</v>
      </c>
      <c r="J15" s="15">
        <v>0.35</v>
      </c>
      <c r="O15" t="s">
        <v>55</v>
      </c>
      <c r="U15" s="69"/>
      <c r="V15" s="69"/>
      <c r="W15" s="69"/>
      <c r="X15" s="69"/>
      <c r="Y15" s="69"/>
      <c r="Z15" s="69"/>
      <c r="AA15" s="69"/>
      <c r="AB15" s="69"/>
      <c r="AC15" s="69"/>
      <c r="AD15" s="69"/>
      <c r="AE15" s="69"/>
      <c r="AF15" s="69"/>
      <c r="AG15" s="69"/>
      <c r="AH15" s="69"/>
      <c r="AI15" s="69"/>
      <c r="AJ15" s="69"/>
      <c r="AK15" s="69"/>
      <c r="AL15" s="69"/>
      <c r="AM15" s="69"/>
      <c r="AN15" s="69"/>
    </row>
    <row r="16" spans="1:43" ht="15.75" thickBot="1" x14ac:dyDescent="0.3">
      <c r="H16" s="47"/>
      <c r="I16" s="47"/>
      <c r="J16" s="48"/>
      <c r="U16" s="69"/>
      <c r="V16" s="69"/>
      <c r="W16" s="69"/>
      <c r="X16" s="69"/>
      <c r="Y16" s="69"/>
      <c r="Z16" s="69"/>
      <c r="AA16" s="69"/>
      <c r="AB16" s="69"/>
      <c r="AC16" s="69"/>
      <c r="AD16" s="69"/>
      <c r="AE16" s="69"/>
      <c r="AF16" s="69"/>
      <c r="AG16" s="69"/>
      <c r="AH16" s="69"/>
      <c r="AI16" s="69"/>
      <c r="AJ16" s="69"/>
      <c r="AK16" s="69"/>
      <c r="AL16" s="69"/>
      <c r="AM16" s="69"/>
      <c r="AN16" s="69"/>
    </row>
    <row r="17" spans="1:40" ht="15.75" thickBot="1" x14ac:dyDescent="0.3">
      <c r="A17" s="32" t="s">
        <v>30</v>
      </c>
      <c r="B17" s="33"/>
      <c r="C17" s="33"/>
      <c r="D17" s="28"/>
      <c r="E17" s="29"/>
      <c r="G17" s="32" t="s">
        <v>30</v>
      </c>
      <c r="H17" s="33"/>
      <c r="I17" s="33"/>
      <c r="J17" s="28"/>
      <c r="K17" s="29"/>
      <c r="U17" s="69"/>
      <c r="V17" s="69"/>
      <c r="W17" s="69"/>
      <c r="X17" s="69"/>
      <c r="Y17" s="69"/>
      <c r="Z17" s="69"/>
      <c r="AA17" s="69"/>
      <c r="AB17" s="69"/>
      <c r="AC17" s="69"/>
      <c r="AD17" s="69"/>
      <c r="AE17" s="69"/>
      <c r="AF17" s="69"/>
      <c r="AG17" s="69"/>
      <c r="AH17" s="69"/>
      <c r="AI17" s="69"/>
      <c r="AJ17" s="69"/>
      <c r="AK17" s="69"/>
      <c r="AL17" s="69"/>
      <c r="AM17" s="69"/>
      <c r="AN17" s="69"/>
    </row>
    <row r="18" spans="1:40" ht="15.75" thickBot="1" x14ac:dyDescent="0.3">
      <c r="A18" s="1" t="s">
        <v>3</v>
      </c>
      <c r="B18" s="1" t="s">
        <v>4</v>
      </c>
      <c r="C18" s="34" t="s">
        <v>5</v>
      </c>
      <c r="D18" s="31" t="s">
        <v>1</v>
      </c>
      <c r="E18" s="20" t="s">
        <v>0</v>
      </c>
      <c r="G18" s="1" t="s">
        <v>3</v>
      </c>
      <c r="H18" s="1" t="s">
        <v>4</v>
      </c>
      <c r="I18" s="34" t="s">
        <v>5</v>
      </c>
      <c r="J18" s="31" t="s">
        <v>1</v>
      </c>
      <c r="K18" s="20" t="s">
        <v>0</v>
      </c>
      <c r="U18" s="69"/>
      <c r="V18" s="69"/>
      <c r="W18" s="69" t="s">
        <v>78</v>
      </c>
      <c r="X18" s="69" t="s">
        <v>106</v>
      </c>
      <c r="Y18" s="69" t="s">
        <v>107</v>
      </c>
      <c r="Z18" s="69" t="s">
        <v>83</v>
      </c>
      <c r="AA18" s="70" t="s">
        <v>79</v>
      </c>
      <c r="AB18" s="69" t="s">
        <v>88</v>
      </c>
      <c r="AC18" s="69"/>
      <c r="AD18" s="69"/>
      <c r="AE18" s="69"/>
      <c r="AF18" s="69"/>
      <c r="AG18" s="69"/>
      <c r="AH18" s="69"/>
      <c r="AI18" s="69"/>
      <c r="AJ18" s="69"/>
      <c r="AK18" s="69"/>
      <c r="AL18" s="69"/>
      <c r="AM18" s="69"/>
      <c r="AN18" s="69"/>
    </row>
    <row r="19" spans="1:40" x14ac:dyDescent="0.25">
      <c r="A19" t="s">
        <v>48</v>
      </c>
      <c r="B19">
        <v>6.0000000000000001E-3</v>
      </c>
      <c r="C19">
        <v>0.22</v>
      </c>
      <c r="D19">
        <f>B19/C19</f>
        <v>2.7272727272727275E-2</v>
      </c>
      <c r="E19" s="19"/>
      <c r="G19" t="s">
        <v>6</v>
      </c>
      <c r="H19">
        <v>0.15</v>
      </c>
      <c r="I19">
        <v>1.63</v>
      </c>
      <c r="J19" s="45">
        <f>H19/I19</f>
        <v>9.202453987730061E-2</v>
      </c>
      <c r="K19" s="19"/>
      <c r="U19" s="69"/>
      <c r="V19" s="69"/>
      <c r="W19" s="70" t="s">
        <v>80</v>
      </c>
      <c r="X19" s="70" t="s">
        <v>80</v>
      </c>
      <c r="Y19" s="70" t="s">
        <v>80</v>
      </c>
      <c r="Z19" s="70" t="s">
        <v>80</v>
      </c>
      <c r="AA19" s="70" t="s">
        <v>82</v>
      </c>
      <c r="AB19" s="70" t="s">
        <v>80</v>
      </c>
      <c r="AC19" s="69"/>
      <c r="AD19" s="69"/>
      <c r="AE19" s="69"/>
      <c r="AF19" s="69"/>
      <c r="AG19" s="69"/>
      <c r="AH19" s="69"/>
      <c r="AI19" s="69"/>
      <c r="AJ19" s="69"/>
      <c r="AK19" s="69"/>
      <c r="AL19" s="69"/>
      <c r="AM19" s="69"/>
      <c r="AN19" s="69"/>
    </row>
    <row r="20" spans="1:40" x14ac:dyDescent="0.25">
      <c r="A20" s="43" t="s">
        <v>58</v>
      </c>
      <c r="B20" s="43">
        <v>6.5000000000000002E-2</v>
      </c>
      <c r="C20" s="43">
        <v>0.104</v>
      </c>
      <c r="D20" s="43">
        <f>B20/C20</f>
        <v>0.625</v>
      </c>
      <c r="E20" s="19"/>
      <c r="G20" s="17" t="s">
        <v>40</v>
      </c>
      <c r="H20" s="17">
        <v>6.5000000000000002E-2</v>
      </c>
      <c r="I20" s="17">
        <v>4.1300000000000003E-2</v>
      </c>
      <c r="J20" s="50">
        <f>H20/I20</f>
        <v>1.5738498789346247</v>
      </c>
      <c r="K20" s="19"/>
      <c r="U20" s="69"/>
      <c r="V20" s="69"/>
      <c r="W20" s="70" t="s">
        <v>51</v>
      </c>
      <c r="X20" s="70" t="s">
        <v>51</v>
      </c>
      <c r="Y20" s="70" t="s">
        <v>51</v>
      </c>
      <c r="Z20" s="70" t="s">
        <v>51</v>
      </c>
      <c r="AA20" s="69" t="s">
        <v>257</v>
      </c>
      <c r="AB20" s="70" t="s">
        <v>51</v>
      </c>
      <c r="AC20" s="69"/>
      <c r="AD20" s="69"/>
      <c r="AE20" s="69"/>
      <c r="AF20" s="69"/>
      <c r="AG20" s="69"/>
      <c r="AH20" s="69"/>
      <c r="AI20" s="69"/>
      <c r="AJ20" s="69"/>
      <c r="AK20" s="69"/>
      <c r="AL20" s="69"/>
      <c r="AM20" s="69"/>
      <c r="AN20" s="69"/>
    </row>
    <row r="21" spans="1:40" s="43" customFormat="1" x14ac:dyDescent="0.25">
      <c r="A21" s="17" t="s">
        <v>59</v>
      </c>
      <c r="B21" s="17">
        <v>0.03</v>
      </c>
      <c r="C21" s="17">
        <v>4.1300000000000003E-2</v>
      </c>
      <c r="D21" s="17">
        <f>B21/C21</f>
        <v>0.72639225181598055</v>
      </c>
      <c r="E21" s="44"/>
      <c r="G21" s="43" t="s">
        <v>38</v>
      </c>
      <c r="H21" s="43">
        <f>H31-H20</f>
        <v>0</v>
      </c>
      <c r="J21" s="49">
        <v>0</v>
      </c>
      <c r="K21" s="44"/>
      <c r="U21" s="83"/>
      <c r="V21" s="83"/>
      <c r="W21" s="70" t="s">
        <v>81</v>
      </c>
      <c r="X21" s="70" t="s">
        <v>81</v>
      </c>
      <c r="Y21" s="70" t="s">
        <v>81</v>
      </c>
      <c r="Z21" s="70" t="s">
        <v>81</v>
      </c>
      <c r="AA21" s="83"/>
      <c r="AB21" s="70" t="s">
        <v>81</v>
      </c>
      <c r="AC21" s="83"/>
      <c r="AD21" s="83"/>
      <c r="AE21" s="83"/>
      <c r="AF21" s="83"/>
      <c r="AG21" s="83"/>
      <c r="AH21" s="83"/>
      <c r="AI21" s="83"/>
      <c r="AJ21" s="83"/>
      <c r="AK21" s="83"/>
      <c r="AL21" s="83"/>
      <c r="AM21" s="83"/>
      <c r="AN21" s="83"/>
    </row>
    <row r="22" spans="1:40" ht="14.45" customHeight="1" x14ac:dyDescent="0.25">
      <c r="A22" t="s">
        <v>47</v>
      </c>
      <c r="B22">
        <v>0.01</v>
      </c>
      <c r="C22">
        <v>0.26</v>
      </c>
      <c r="D22">
        <f>B22/C22</f>
        <v>3.8461538461538464E-2</v>
      </c>
      <c r="E22" s="19"/>
      <c r="F22" s="5"/>
      <c r="G22" t="s">
        <v>39</v>
      </c>
      <c r="H22">
        <v>8.0000000000000002E-3</v>
      </c>
      <c r="I22">
        <v>0.22</v>
      </c>
      <c r="J22" s="45">
        <f>H22/I22</f>
        <v>3.6363636363636362E-2</v>
      </c>
      <c r="K22" s="19"/>
      <c r="L22" s="6"/>
      <c r="M22" s="7"/>
      <c r="U22" s="69"/>
      <c r="V22" s="69"/>
      <c r="W22" s="70" t="s">
        <v>82</v>
      </c>
      <c r="X22" s="70" t="s">
        <v>82</v>
      </c>
      <c r="Y22" s="70" t="s">
        <v>82</v>
      </c>
      <c r="Z22" s="70" t="s">
        <v>84</v>
      </c>
      <c r="AA22" s="69"/>
      <c r="AB22" s="70" t="s">
        <v>84</v>
      </c>
      <c r="AC22" s="69"/>
      <c r="AD22" s="69"/>
      <c r="AE22" s="69"/>
      <c r="AF22" s="69"/>
      <c r="AG22" s="69"/>
      <c r="AH22" s="69"/>
      <c r="AI22" s="69"/>
      <c r="AJ22" s="69"/>
      <c r="AK22" s="69"/>
      <c r="AL22" s="69"/>
      <c r="AM22" s="69"/>
      <c r="AN22" s="69"/>
    </row>
    <row r="23" spans="1:40" ht="14.45" customHeight="1" thickBot="1" x14ac:dyDescent="0.3">
      <c r="A23" t="s">
        <v>7</v>
      </c>
      <c r="D23">
        <v>0.17</v>
      </c>
      <c r="E23" s="19"/>
      <c r="F23" s="8"/>
      <c r="G23" t="s">
        <v>7</v>
      </c>
      <c r="J23">
        <v>0.17</v>
      </c>
      <c r="K23" s="19"/>
      <c r="L23" s="9"/>
      <c r="M23" s="10"/>
      <c r="U23" s="69"/>
      <c r="V23" s="69"/>
      <c r="W23" s="70" t="s">
        <v>84</v>
      </c>
      <c r="X23" s="70" t="s">
        <v>84</v>
      </c>
      <c r="Y23" s="70" t="s">
        <v>84</v>
      </c>
      <c r="Z23" s="69" t="s">
        <v>257</v>
      </c>
      <c r="AB23" s="69" t="s">
        <v>157</v>
      </c>
      <c r="AC23" s="69"/>
      <c r="AD23" s="69"/>
      <c r="AE23" s="69"/>
      <c r="AF23" s="69"/>
      <c r="AG23" s="69"/>
      <c r="AH23" s="69"/>
      <c r="AI23" s="69"/>
      <c r="AJ23" s="69"/>
      <c r="AK23" s="69"/>
      <c r="AL23" s="69"/>
      <c r="AM23" s="69"/>
      <c r="AN23" s="69"/>
    </row>
    <row r="24" spans="1:40" ht="14.45" customHeight="1" thickBot="1" x14ac:dyDescent="0.3">
      <c r="D24" s="24">
        <f>SUM(D19:D23)</f>
        <v>1.5871265175502463</v>
      </c>
      <c r="E24" s="24">
        <f>1/D24</f>
        <v>0.63006949284894764</v>
      </c>
      <c r="F24" s="8"/>
      <c r="J24" s="24">
        <f>SUM(J19:J23)</f>
        <v>1.8722380551755615</v>
      </c>
      <c r="K24" s="24">
        <f>1/J24</f>
        <v>0.53412011214900179</v>
      </c>
      <c r="L24" s="9"/>
      <c r="M24" s="10"/>
      <c r="U24" s="69"/>
      <c r="V24" s="69"/>
      <c r="W24" s="69"/>
      <c r="X24" s="69"/>
      <c r="Y24" s="69"/>
      <c r="Z24" s="69"/>
      <c r="AA24" s="69"/>
      <c r="AB24" s="69" t="s">
        <v>257</v>
      </c>
      <c r="AC24" s="69"/>
      <c r="AD24" s="69"/>
      <c r="AE24" s="69"/>
      <c r="AF24" s="69"/>
      <c r="AG24" s="69"/>
      <c r="AH24" s="69"/>
      <c r="AI24" s="69"/>
      <c r="AJ24" s="69"/>
      <c r="AK24" s="69"/>
      <c r="AL24" s="69"/>
      <c r="AM24" s="69"/>
      <c r="AN24" s="69"/>
    </row>
    <row r="25" spans="1:40" ht="14.45" customHeight="1" thickBot="1" x14ac:dyDescent="0.3">
      <c r="A25" s="22" t="s">
        <v>29</v>
      </c>
      <c r="B25" s="25">
        <v>0.22</v>
      </c>
      <c r="C25" s="23"/>
      <c r="D25" s="30" t="s">
        <v>33</v>
      </c>
      <c r="E25" s="39">
        <f>E24*B25</f>
        <v>0.13861528842676848</v>
      </c>
      <c r="F25" s="9"/>
      <c r="G25" s="22" t="s">
        <v>29</v>
      </c>
      <c r="H25" s="25">
        <f>H38-H36</f>
        <v>2.5299999999999998</v>
      </c>
      <c r="I25" s="23"/>
      <c r="J25" s="30" t="s">
        <v>33</v>
      </c>
      <c r="K25" s="39">
        <f>K24*H25</f>
        <v>1.3513238837369743</v>
      </c>
      <c r="L25" s="9"/>
      <c r="M25" s="10"/>
      <c r="U25" s="69"/>
      <c r="V25" s="69"/>
      <c r="W25" s="69"/>
      <c r="X25" s="69"/>
      <c r="Y25" s="69"/>
      <c r="Z25" s="69"/>
      <c r="AA25" s="69"/>
      <c r="AB25" s="69"/>
      <c r="AC25" s="69"/>
      <c r="AD25" s="69"/>
      <c r="AE25" s="69"/>
      <c r="AF25" s="69"/>
      <c r="AG25" s="69"/>
      <c r="AH25" s="69"/>
      <c r="AI25" s="69"/>
      <c r="AJ25" s="69"/>
      <c r="AK25" s="69"/>
      <c r="AL25" s="69"/>
      <c r="AM25" s="69"/>
      <c r="AN25" s="69"/>
    </row>
    <row r="26" spans="1:40" ht="3.6" customHeight="1" thickBot="1" x14ac:dyDescent="0.3">
      <c r="F26" s="8"/>
      <c r="L26" s="9"/>
      <c r="M26" s="10"/>
      <c r="U26" s="69"/>
      <c r="V26" s="69"/>
      <c r="W26" s="69"/>
      <c r="X26" s="69"/>
      <c r="Y26" s="69"/>
      <c r="Z26" s="69"/>
      <c r="AA26" s="69"/>
      <c r="AB26" s="69"/>
      <c r="AC26" s="69"/>
      <c r="AD26" s="69"/>
      <c r="AE26" s="69"/>
      <c r="AF26" s="69"/>
      <c r="AG26" s="69"/>
      <c r="AH26" s="69"/>
      <c r="AI26" s="69"/>
      <c r="AJ26" s="69"/>
      <c r="AK26" s="69"/>
      <c r="AL26" s="69"/>
      <c r="AM26" s="69"/>
      <c r="AN26" s="69"/>
    </row>
    <row r="27" spans="1:40" ht="14.45" customHeight="1" thickBot="1" x14ac:dyDescent="0.3">
      <c r="A27" s="35" t="s">
        <v>31</v>
      </c>
      <c r="B27" s="36"/>
      <c r="C27" s="36"/>
      <c r="D27" s="26"/>
      <c r="E27" s="27"/>
      <c r="F27" s="8"/>
      <c r="G27" s="35" t="s">
        <v>31</v>
      </c>
      <c r="H27" s="36"/>
      <c r="I27" s="36"/>
      <c r="J27" s="26"/>
      <c r="K27" s="27"/>
      <c r="L27" s="9"/>
      <c r="M27" s="10"/>
      <c r="U27" s="69"/>
      <c r="V27" s="69"/>
      <c r="W27" s="69"/>
      <c r="X27" s="69"/>
      <c r="Y27" s="69"/>
      <c r="Z27" s="69"/>
      <c r="AA27" s="69"/>
      <c r="AB27" s="69"/>
      <c r="AC27" s="69"/>
      <c r="AD27" s="69"/>
      <c r="AE27" s="69"/>
      <c r="AF27" s="69"/>
      <c r="AG27" s="69"/>
      <c r="AH27" s="69"/>
      <c r="AI27" s="69"/>
      <c r="AJ27" s="69"/>
      <c r="AK27" s="69"/>
      <c r="AL27" s="69"/>
      <c r="AM27" s="69"/>
      <c r="AN27" s="69"/>
    </row>
    <row r="28" spans="1:40" ht="14.45" customHeight="1" thickBot="1" x14ac:dyDescent="0.3">
      <c r="A28" s="1" t="s">
        <v>3</v>
      </c>
      <c r="B28" s="1" t="s">
        <v>4</v>
      </c>
      <c r="C28" s="34" t="s">
        <v>5</v>
      </c>
      <c r="D28" s="31" t="s">
        <v>1</v>
      </c>
      <c r="E28" s="20" t="s">
        <v>0</v>
      </c>
      <c r="F28" s="8"/>
      <c r="G28" s="1" t="s">
        <v>3</v>
      </c>
      <c r="H28" s="1" t="s">
        <v>4</v>
      </c>
      <c r="I28" s="34" t="s">
        <v>5</v>
      </c>
      <c r="J28" s="31" t="s">
        <v>1</v>
      </c>
      <c r="K28" s="20" t="s">
        <v>0</v>
      </c>
      <c r="L28" s="9"/>
      <c r="M28" s="10"/>
      <c r="U28" s="69"/>
      <c r="V28" s="69"/>
      <c r="W28" s="69"/>
      <c r="X28" s="69"/>
      <c r="Y28" s="69"/>
      <c r="Z28" s="69"/>
      <c r="AA28" s="69"/>
      <c r="AB28" s="69"/>
      <c r="AC28" s="69"/>
      <c r="AD28" s="69"/>
      <c r="AE28" s="69"/>
      <c r="AF28" s="69"/>
      <c r="AG28" s="69"/>
      <c r="AH28" s="69"/>
      <c r="AI28" s="69"/>
      <c r="AJ28" s="69"/>
      <c r="AK28" s="69"/>
      <c r="AL28" s="69"/>
      <c r="AM28" s="69"/>
      <c r="AN28" s="69"/>
    </row>
    <row r="29" spans="1:40" ht="14.45" customHeight="1" x14ac:dyDescent="0.25">
      <c r="A29" t="s">
        <v>48</v>
      </c>
      <c r="B29">
        <v>6.0000000000000001E-3</v>
      </c>
      <c r="C29">
        <v>0.22</v>
      </c>
      <c r="D29">
        <f>B29/C29</f>
        <v>2.7272727272727275E-2</v>
      </c>
      <c r="E29" s="19"/>
      <c r="F29" s="8"/>
      <c r="G29" t="s">
        <v>6</v>
      </c>
      <c r="H29">
        <f>H19</f>
        <v>0.15</v>
      </c>
      <c r="I29">
        <v>1.63</v>
      </c>
      <c r="J29" s="45">
        <f>H29/I29</f>
        <v>9.202453987730061E-2</v>
      </c>
      <c r="K29" s="19"/>
      <c r="L29" s="9"/>
      <c r="M29" s="10"/>
      <c r="U29" s="69"/>
      <c r="V29" s="69"/>
      <c r="W29" s="69"/>
      <c r="X29" s="69">
        <v>10</v>
      </c>
      <c r="Y29" s="69"/>
      <c r="Z29" s="69"/>
      <c r="AA29" s="69"/>
      <c r="AB29" s="69"/>
      <c r="AC29" s="69"/>
      <c r="AD29" s="69"/>
      <c r="AE29" s="69"/>
      <c r="AF29" s="69"/>
      <c r="AG29" s="69"/>
      <c r="AH29" s="69"/>
      <c r="AI29" s="69"/>
      <c r="AJ29" s="69"/>
      <c r="AK29" s="69"/>
      <c r="AL29" s="69"/>
      <c r="AM29" s="69"/>
      <c r="AN29" s="69"/>
    </row>
    <row r="30" spans="1:40" ht="14.45" customHeight="1" x14ac:dyDescent="0.25">
      <c r="A30" t="s">
        <v>60</v>
      </c>
      <c r="D30">
        <v>0.16500000000000001</v>
      </c>
      <c r="E30" s="19"/>
      <c r="F30" s="8"/>
      <c r="J30" s="45"/>
      <c r="K30" s="19"/>
      <c r="L30" s="9"/>
      <c r="M30" s="10"/>
      <c r="U30" s="69"/>
      <c r="V30" s="69"/>
      <c r="W30" s="69"/>
      <c r="X30" s="69"/>
      <c r="Y30" s="69"/>
      <c r="Z30" s="69"/>
      <c r="AA30" s="69"/>
      <c r="AB30" s="69"/>
      <c r="AC30" s="69"/>
      <c r="AD30" s="69"/>
      <c r="AE30" s="69"/>
      <c r="AF30" s="69"/>
      <c r="AG30" s="69"/>
      <c r="AH30" s="69"/>
      <c r="AI30" s="69"/>
      <c r="AJ30" s="69"/>
      <c r="AK30" s="69"/>
      <c r="AL30" s="69"/>
      <c r="AM30" s="69"/>
      <c r="AN30" s="69"/>
    </row>
    <row r="31" spans="1:40" ht="14.45" customHeight="1" x14ac:dyDescent="0.25">
      <c r="A31" s="17" t="s">
        <v>59</v>
      </c>
      <c r="B31" s="17">
        <v>4.2999999999999997E-2</v>
      </c>
      <c r="C31" s="17">
        <v>4.1300000000000003E-2</v>
      </c>
      <c r="D31" s="17">
        <f>B31/C31</f>
        <v>1.0411622276029053</v>
      </c>
      <c r="E31" s="19"/>
      <c r="F31" s="8"/>
      <c r="G31" s="43" t="s">
        <v>36</v>
      </c>
      <c r="H31" s="43">
        <v>6.5000000000000002E-2</v>
      </c>
      <c r="I31" s="43">
        <v>0.104</v>
      </c>
      <c r="J31" s="49">
        <f>H31/I31</f>
        <v>0.625</v>
      </c>
      <c r="K31" s="19"/>
      <c r="L31" s="9"/>
      <c r="M31" s="10"/>
      <c r="U31" s="69"/>
      <c r="V31" s="69"/>
      <c r="W31" s="69"/>
      <c r="X31" s="69"/>
      <c r="Y31" s="69"/>
      <c r="Z31" s="69"/>
      <c r="AA31" s="69"/>
      <c r="AB31" s="69"/>
      <c r="AC31" s="69"/>
      <c r="AD31" s="69"/>
      <c r="AE31" s="69"/>
      <c r="AF31" s="69"/>
      <c r="AG31" s="69"/>
      <c r="AH31" s="69"/>
      <c r="AI31" s="69"/>
      <c r="AJ31" s="69"/>
      <c r="AK31" s="69"/>
      <c r="AL31" s="69"/>
      <c r="AM31" s="69"/>
      <c r="AN31" s="69"/>
    </row>
    <row r="32" spans="1:40" ht="14.45" customHeight="1" x14ac:dyDescent="0.25">
      <c r="A32" t="s">
        <v>47</v>
      </c>
      <c r="B32">
        <v>0.01</v>
      </c>
      <c r="C32">
        <v>0.26</v>
      </c>
      <c r="D32">
        <f>B32/C32</f>
        <v>3.8461538461538464E-2</v>
      </c>
      <c r="E32" s="19"/>
      <c r="F32" s="11"/>
      <c r="G32" t="str">
        <f t="shared" ref="G32:I33" si="0">G22</f>
        <v>fibro</v>
      </c>
      <c r="H32">
        <f t="shared" si="0"/>
        <v>8.0000000000000002E-3</v>
      </c>
      <c r="I32">
        <f t="shared" si="0"/>
        <v>0.22</v>
      </c>
      <c r="J32" s="45">
        <f>H32/I32</f>
        <v>3.6363636363636362E-2</v>
      </c>
      <c r="K32" s="19"/>
      <c r="L32" s="12"/>
      <c r="M32" s="13"/>
      <c r="U32" s="69"/>
      <c r="V32" s="69"/>
      <c r="W32" s="69"/>
      <c r="X32" s="69"/>
      <c r="Y32" s="69"/>
      <c r="Z32" s="69"/>
      <c r="AA32" s="69"/>
      <c r="AB32" s="69"/>
      <c r="AC32" s="69"/>
      <c r="AD32" s="69"/>
      <c r="AE32" s="69"/>
      <c r="AF32" s="69"/>
      <c r="AG32" s="69"/>
      <c r="AH32" s="69"/>
      <c r="AI32" s="69"/>
      <c r="AJ32" s="69"/>
      <c r="AK32" s="69"/>
      <c r="AL32" s="69"/>
      <c r="AM32" s="69"/>
      <c r="AN32" s="69"/>
    </row>
    <row r="33" spans="1:40" ht="14.45" customHeight="1" x14ac:dyDescent="0.25">
      <c r="E33" s="19"/>
      <c r="F33" s="11"/>
      <c r="G33" t="str">
        <f t="shared" si="0"/>
        <v>Rsi+Rse</v>
      </c>
      <c r="H33">
        <f t="shared" si="0"/>
        <v>0</v>
      </c>
      <c r="I33">
        <f t="shared" si="0"/>
        <v>0</v>
      </c>
      <c r="J33" s="45" t="e">
        <f>H33/I33</f>
        <v>#DIV/0!</v>
      </c>
      <c r="K33" s="19"/>
      <c r="L33" s="12"/>
      <c r="M33" s="13"/>
      <c r="U33" s="69"/>
      <c r="V33" s="69"/>
      <c r="W33" s="69"/>
      <c r="X33" s="69" t="str" cm="1">
        <f t="array" aca="1" ref="X33" ca="1">INDIRECT("U"&amp;X29)</f>
        <v>Informe de ensayo</v>
      </c>
      <c r="Y33" s="69"/>
      <c r="Z33" s="69"/>
      <c r="AA33" s="69"/>
      <c r="AB33" s="69"/>
      <c r="AC33" s="69"/>
      <c r="AD33" s="69"/>
      <c r="AE33" s="69"/>
      <c r="AF33" s="69"/>
      <c r="AG33" s="69"/>
      <c r="AH33" s="69"/>
      <c r="AI33" s="69"/>
      <c r="AJ33" s="69"/>
      <c r="AK33" s="69"/>
      <c r="AL33" s="69"/>
      <c r="AM33" s="69"/>
      <c r="AN33" s="69"/>
    </row>
    <row r="34" spans="1:40" ht="15.75" thickBot="1" x14ac:dyDescent="0.3">
      <c r="A34" t="s">
        <v>7</v>
      </c>
      <c r="D34">
        <v>0.17</v>
      </c>
      <c r="E34" s="19"/>
      <c r="G34" t="s">
        <v>7</v>
      </c>
      <c r="J34">
        <v>0.17</v>
      </c>
      <c r="K34" s="19"/>
      <c r="U34" s="69"/>
      <c r="V34" s="69"/>
      <c r="W34" s="69"/>
      <c r="X34" s="69"/>
      <c r="Y34" s="69"/>
      <c r="Z34" s="69"/>
      <c r="AA34" s="69"/>
      <c r="AB34" s="69"/>
      <c r="AC34" s="69"/>
      <c r="AD34" s="69"/>
      <c r="AE34" s="69"/>
      <c r="AF34" s="69"/>
      <c r="AG34" s="69"/>
      <c r="AH34" s="69"/>
      <c r="AI34" s="69"/>
      <c r="AJ34" s="69"/>
      <c r="AK34" s="69"/>
      <c r="AL34" s="69"/>
      <c r="AM34" s="69"/>
      <c r="AN34" s="69"/>
    </row>
    <row r="35" spans="1:40" ht="15.75" thickBot="1" x14ac:dyDescent="0.3">
      <c r="D35" s="24">
        <f>SUM(D29:D34)</f>
        <v>1.4418964933371712</v>
      </c>
      <c r="E35" s="24">
        <f>1/D35</f>
        <v>0.69353105761812917</v>
      </c>
      <c r="J35" s="24" t="e">
        <f>SUM(J29:J34)</f>
        <v>#DIV/0!</v>
      </c>
      <c r="K35" s="24" t="e">
        <f>1/J35</f>
        <v>#DIV/0!</v>
      </c>
      <c r="U35" s="69" t="s">
        <v>117</v>
      </c>
      <c r="V35" s="69"/>
      <c r="W35" s="69"/>
      <c r="X35" s="84">
        <v>4</v>
      </c>
      <c r="Y35" s="69"/>
      <c r="Z35" s="69"/>
      <c r="AA35" s="69"/>
      <c r="AB35" s="69"/>
      <c r="AC35" s="69"/>
      <c r="AD35" s="69"/>
      <c r="AE35" s="69"/>
      <c r="AF35" s="69"/>
      <c r="AG35" s="69"/>
      <c r="AH35" s="69"/>
      <c r="AI35" s="69"/>
      <c r="AJ35" s="69"/>
      <c r="AK35" s="69"/>
      <c r="AL35" s="69"/>
      <c r="AM35" s="69"/>
      <c r="AN35" s="69"/>
    </row>
    <row r="36" spans="1:40" ht="15.75" thickBot="1" x14ac:dyDescent="0.3">
      <c r="A36" s="22" t="s">
        <v>32</v>
      </c>
      <c r="B36" s="25">
        <v>0.78</v>
      </c>
      <c r="C36" s="56"/>
      <c r="D36" s="57" t="s">
        <v>33</v>
      </c>
      <c r="E36" s="58">
        <f>E35*B36</f>
        <v>0.54095422494214074</v>
      </c>
      <c r="G36" s="22" t="s">
        <v>32</v>
      </c>
      <c r="H36" s="25">
        <v>0.35</v>
      </c>
      <c r="I36" s="23"/>
      <c r="J36" s="30" t="s">
        <v>33</v>
      </c>
      <c r="K36" s="39" t="e">
        <f>K35*H36</f>
        <v>#DIV/0!</v>
      </c>
      <c r="U36" s="69" t="s">
        <v>118</v>
      </c>
      <c r="V36" s="69"/>
      <c r="W36" s="69"/>
      <c r="X36" s="84">
        <v>5</v>
      </c>
      <c r="Y36" s="69"/>
      <c r="Z36" s="69"/>
      <c r="AA36" s="69"/>
      <c r="AB36" s="69"/>
      <c r="AC36" s="69"/>
      <c r="AD36" s="69"/>
      <c r="AE36" s="69"/>
      <c r="AF36" s="69"/>
      <c r="AG36" s="69"/>
      <c r="AH36" s="69"/>
      <c r="AI36" s="69"/>
      <c r="AJ36" s="69"/>
      <c r="AK36" s="69"/>
      <c r="AL36" s="69"/>
      <c r="AM36" s="69"/>
      <c r="AN36" s="69"/>
    </row>
    <row r="37" spans="1:40" ht="16.149999999999999" customHeight="1" x14ac:dyDescent="0.25">
      <c r="C37" s="59" t="s">
        <v>4</v>
      </c>
      <c r="D37" s="59" t="s">
        <v>49</v>
      </c>
      <c r="E37" s="59" t="s">
        <v>1</v>
      </c>
      <c r="U37" s="69" t="s">
        <v>87</v>
      </c>
      <c r="V37" s="69"/>
      <c r="W37" s="69"/>
      <c r="X37" s="84">
        <v>8</v>
      </c>
      <c r="Y37" s="69"/>
      <c r="Z37" s="69"/>
      <c r="AA37" s="69"/>
      <c r="AB37" s="69"/>
      <c r="AC37" s="69"/>
      <c r="AD37" s="69"/>
      <c r="AE37" s="69"/>
      <c r="AF37" s="69"/>
      <c r="AG37" s="69"/>
      <c r="AH37" s="69"/>
      <c r="AI37" s="69"/>
      <c r="AJ37" s="69"/>
      <c r="AK37" s="69"/>
      <c r="AL37" s="69"/>
      <c r="AM37" s="69"/>
      <c r="AN37" s="69"/>
    </row>
    <row r="38" spans="1:40" x14ac:dyDescent="0.25">
      <c r="A38" s="37" t="s">
        <v>34</v>
      </c>
      <c r="B38" s="52">
        <v>1</v>
      </c>
      <c r="C38" s="67">
        <v>10</v>
      </c>
      <c r="D38" s="55">
        <v>1.41</v>
      </c>
      <c r="E38" s="67">
        <v>0.71</v>
      </c>
      <c r="G38" s="37" t="s">
        <v>34</v>
      </c>
      <c r="H38" s="1">
        <v>2.88</v>
      </c>
      <c r="U38" s="69" t="s">
        <v>133</v>
      </c>
      <c r="V38" s="69"/>
      <c r="W38" s="69"/>
      <c r="X38" s="85">
        <v>1</v>
      </c>
      <c r="Y38" s="69"/>
      <c r="Z38" s="69"/>
      <c r="AA38" s="69"/>
      <c r="AB38" s="69"/>
      <c r="AC38" s="69"/>
      <c r="AD38" s="69"/>
      <c r="AE38" s="69"/>
      <c r="AF38" s="69"/>
      <c r="AG38" s="69"/>
      <c r="AH38" s="69"/>
      <c r="AI38" s="69"/>
      <c r="AJ38" s="69"/>
      <c r="AK38" s="69"/>
      <c r="AL38" s="69"/>
      <c r="AM38" s="69"/>
      <c r="AN38" s="69"/>
    </row>
    <row r="39" spans="1:40" x14ac:dyDescent="0.25">
      <c r="A39" s="38" t="s">
        <v>35</v>
      </c>
      <c r="B39" s="53">
        <f>E25+E36</f>
        <v>0.67956951336890925</v>
      </c>
      <c r="C39" s="67">
        <v>20</v>
      </c>
      <c r="D39" s="55">
        <v>1.04</v>
      </c>
      <c r="E39" s="67">
        <v>0.96</v>
      </c>
      <c r="G39" s="38" t="s">
        <v>35</v>
      </c>
      <c r="H39" s="40" t="e">
        <f>K25+K36</f>
        <v>#DIV/0!</v>
      </c>
      <c r="U39" s="69" t="s">
        <v>134</v>
      </c>
      <c r="V39" s="69"/>
      <c r="W39" s="69"/>
      <c r="X39" s="85">
        <v>2</v>
      </c>
      <c r="Y39" s="69"/>
      <c r="Z39" s="69"/>
      <c r="AA39" s="69"/>
      <c r="AB39" s="69"/>
      <c r="AC39" s="69"/>
      <c r="AD39" s="69"/>
      <c r="AE39" s="69"/>
      <c r="AF39" s="69"/>
      <c r="AG39" s="69"/>
      <c r="AH39" s="69"/>
      <c r="AI39" s="69"/>
      <c r="AJ39" s="69"/>
      <c r="AK39" s="69"/>
      <c r="AL39" s="69"/>
      <c r="AM39" s="69"/>
      <c r="AN39" s="69"/>
    </row>
    <row r="40" spans="1:40" x14ac:dyDescent="0.25">
      <c r="A40" s="41" t="s">
        <v>37</v>
      </c>
      <c r="B40" s="54">
        <f>B39/B38</f>
        <v>0.67956951336890925</v>
      </c>
      <c r="C40" s="67">
        <v>50</v>
      </c>
      <c r="D40" s="55">
        <v>0.59</v>
      </c>
      <c r="E40" s="67">
        <v>1.69</v>
      </c>
      <c r="G40" s="41" t="s">
        <v>37</v>
      </c>
      <c r="H40" s="42" t="e">
        <f>H39/H38</f>
        <v>#DIV/0!</v>
      </c>
      <c r="U40" s="69" t="s">
        <v>81</v>
      </c>
      <c r="V40" s="69"/>
      <c r="W40" s="69"/>
      <c r="X40" s="85">
        <v>3</v>
      </c>
      <c r="Y40" s="69"/>
      <c r="Z40" s="69"/>
      <c r="AA40" s="69"/>
      <c r="AB40" s="69"/>
      <c r="AC40" s="69"/>
      <c r="AD40" s="69"/>
      <c r="AE40" s="69"/>
      <c r="AF40" s="69"/>
      <c r="AG40" s="69"/>
      <c r="AH40" s="69"/>
      <c r="AI40" s="69"/>
      <c r="AJ40" s="69"/>
      <c r="AK40" s="69"/>
      <c r="AL40" s="69"/>
      <c r="AM40" s="69"/>
      <c r="AN40" s="69"/>
    </row>
    <row r="41" spans="1:40" x14ac:dyDescent="0.25">
      <c r="A41" s="46" t="s">
        <v>1</v>
      </c>
      <c r="B41" s="55">
        <f>1/B40</f>
        <v>1.4715198082424024</v>
      </c>
      <c r="C41" s="67">
        <v>40</v>
      </c>
      <c r="D41" s="55">
        <v>0.69</v>
      </c>
      <c r="E41" s="67">
        <v>1.45</v>
      </c>
      <c r="F41">
        <v>76.2</v>
      </c>
      <c r="G41" s="46" t="s">
        <v>1</v>
      </c>
      <c r="H41" s="15" t="e">
        <f>1/H40</f>
        <v>#DIV/0!</v>
      </c>
      <c r="U41" s="69" t="s">
        <v>144</v>
      </c>
      <c r="V41" s="69"/>
      <c r="W41" s="69"/>
      <c r="X41" s="85">
        <v>4</v>
      </c>
      <c r="Y41" s="69"/>
      <c r="Z41" s="69"/>
      <c r="AA41" s="69"/>
      <c r="AB41" s="69"/>
      <c r="AC41" s="69"/>
      <c r="AD41" s="69"/>
      <c r="AE41" s="69"/>
      <c r="AF41" s="69"/>
      <c r="AG41" s="69"/>
      <c r="AH41" s="69"/>
      <c r="AI41" s="69"/>
      <c r="AJ41" s="69"/>
      <c r="AK41" s="69"/>
      <c r="AL41" s="69"/>
      <c r="AM41" s="69"/>
      <c r="AN41" s="69"/>
    </row>
    <row r="42" spans="1:40" x14ac:dyDescent="0.25">
      <c r="C42" s="67">
        <v>30</v>
      </c>
      <c r="D42" s="55">
        <v>0.68</v>
      </c>
      <c r="E42" s="67">
        <v>1.47</v>
      </c>
      <c r="U42" s="69" t="s">
        <v>257</v>
      </c>
      <c r="V42" s="69"/>
      <c r="W42" s="69"/>
      <c r="X42" s="69"/>
      <c r="Y42" s="69"/>
      <c r="Z42" s="69"/>
      <c r="AA42" s="69"/>
      <c r="AB42" s="69"/>
      <c r="AC42" s="69"/>
      <c r="AD42" s="69"/>
      <c r="AE42" s="69"/>
      <c r="AF42" s="69"/>
      <c r="AG42" s="69"/>
      <c r="AH42" s="69"/>
      <c r="AI42" s="69"/>
      <c r="AJ42" s="69"/>
      <c r="AK42" s="69"/>
      <c r="AL42" s="69"/>
      <c r="AM42" s="69"/>
      <c r="AN42" s="69"/>
    </row>
    <row r="43" spans="1:40" x14ac:dyDescent="0.25">
      <c r="C43" s="67"/>
      <c r="D43" s="68"/>
      <c r="E43" s="67"/>
      <c r="U43" s="69" t="s">
        <v>136</v>
      </c>
      <c r="V43" s="69"/>
      <c r="W43" s="69"/>
      <c r="X43" s="69"/>
      <c r="Y43" s="69"/>
      <c r="Z43" s="69" t="s">
        <v>234</v>
      </c>
      <c r="AA43" s="69"/>
      <c r="AB43" s="69"/>
      <c r="AC43" s="69"/>
      <c r="AD43" s="69"/>
      <c r="AE43" s="69"/>
      <c r="AF43" s="69"/>
      <c r="AG43" s="69"/>
      <c r="AH43" s="69"/>
      <c r="AI43" s="69"/>
      <c r="AJ43" s="69"/>
      <c r="AK43" s="69"/>
      <c r="AL43" s="69"/>
      <c r="AM43" s="69"/>
      <c r="AN43" s="69"/>
    </row>
    <row r="44" spans="1:40" x14ac:dyDescent="0.25">
      <c r="C44" s="67"/>
      <c r="D44" s="68"/>
      <c r="E44" s="67"/>
      <c r="U44" s="69" t="s">
        <v>137</v>
      </c>
      <c r="V44" s="69"/>
      <c r="W44" s="69"/>
      <c r="X44" s="69"/>
      <c r="Y44" s="69"/>
      <c r="Z44" s="69" t="s">
        <v>85</v>
      </c>
      <c r="AA44" s="69"/>
      <c r="AB44" s="69"/>
      <c r="AC44" s="69"/>
      <c r="AD44" s="69"/>
      <c r="AE44" s="69"/>
      <c r="AF44" s="69"/>
      <c r="AG44" s="69"/>
      <c r="AH44" s="69"/>
      <c r="AI44" s="69"/>
      <c r="AJ44" s="69"/>
      <c r="AK44" s="69"/>
      <c r="AL44" s="69"/>
      <c r="AM44" s="69"/>
      <c r="AN44" s="69"/>
    </row>
    <row r="45" spans="1:40" ht="15.75" thickBot="1" x14ac:dyDescent="0.3">
      <c r="J45" s="2" t="s">
        <v>50</v>
      </c>
      <c r="U45" s="69" t="s">
        <v>138</v>
      </c>
      <c r="V45" s="69"/>
      <c r="W45" s="69"/>
      <c r="X45" s="69"/>
      <c r="Y45" s="69"/>
      <c r="Z45" s="69" t="s">
        <v>51</v>
      </c>
      <c r="AA45" s="69"/>
      <c r="AB45" s="69"/>
      <c r="AC45" s="69"/>
      <c r="AD45" s="69"/>
      <c r="AE45" s="69"/>
      <c r="AF45" s="69"/>
      <c r="AG45" s="69"/>
      <c r="AH45" s="69"/>
      <c r="AI45" s="69"/>
      <c r="AJ45" s="69"/>
      <c r="AK45" s="69"/>
      <c r="AL45" s="69"/>
      <c r="AM45" s="69"/>
      <c r="AN45" s="69"/>
    </row>
    <row r="46" spans="1:40" ht="15.75" thickBot="1" x14ac:dyDescent="0.3">
      <c r="A46" t="s">
        <v>3</v>
      </c>
      <c r="B46" t="s">
        <v>4</v>
      </c>
      <c r="C46" s="3" t="s">
        <v>5</v>
      </c>
      <c r="D46" s="20" t="s">
        <v>1</v>
      </c>
      <c r="E46" s="18" t="s">
        <v>0</v>
      </c>
      <c r="G46" s="124" t="s">
        <v>46</v>
      </c>
      <c r="H46" s="124"/>
      <c r="I46" s="2" t="s">
        <v>41</v>
      </c>
      <c r="J46" s="2" t="s">
        <v>28</v>
      </c>
      <c r="U46" s="69" t="s">
        <v>85</v>
      </c>
      <c r="V46" s="69"/>
      <c r="W46" s="69"/>
      <c r="X46" s="69"/>
      <c r="Y46" s="69"/>
      <c r="Z46" s="69"/>
      <c r="AA46" s="69"/>
      <c r="AB46" s="69"/>
      <c r="AC46" s="69"/>
      <c r="AD46" s="69"/>
      <c r="AE46" s="69"/>
      <c r="AF46" s="69"/>
      <c r="AG46" s="69"/>
      <c r="AH46" s="69"/>
      <c r="AI46" s="69"/>
      <c r="AJ46" s="69"/>
      <c r="AK46" s="69"/>
      <c r="AL46" s="69"/>
      <c r="AM46" s="69"/>
      <c r="AN46" s="69"/>
    </row>
    <row r="47" spans="1:40" x14ac:dyDescent="0.25">
      <c r="A47" t="s">
        <v>42</v>
      </c>
      <c r="B47" t="s">
        <v>43</v>
      </c>
      <c r="D47">
        <v>0.39</v>
      </c>
      <c r="E47" s="19"/>
      <c r="G47" s="124" t="s">
        <v>8</v>
      </c>
      <c r="H47" s="124"/>
      <c r="I47" s="15">
        <v>4</v>
      </c>
      <c r="J47" s="51">
        <v>10</v>
      </c>
      <c r="U47" s="69" t="s">
        <v>144</v>
      </c>
      <c r="V47" s="69"/>
      <c r="W47" s="69"/>
      <c r="X47" s="69"/>
      <c r="Y47" s="69"/>
      <c r="Z47" s="69"/>
      <c r="AA47" s="69"/>
      <c r="AB47" s="69"/>
      <c r="AC47" s="69"/>
      <c r="AD47" s="69"/>
      <c r="AE47" s="69"/>
      <c r="AF47" s="69"/>
      <c r="AG47" s="69"/>
      <c r="AH47" s="69"/>
      <c r="AI47" s="69"/>
      <c r="AJ47" s="69"/>
      <c r="AK47" s="69"/>
      <c r="AL47" s="69"/>
      <c r="AM47" s="69"/>
      <c r="AN47" s="69"/>
    </row>
    <row r="48" spans="1:40" x14ac:dyDescent="0.25">
      <c r="A48" s="17" t="s">
        <v>44</v>
      </c>
      <c r="B48" s="17">
        <v>0.11</v>
      </c>
      <c r="C48" s="17">
        <v>4.1300000000000003E-2</v>
      </c>
      <c r="D48" s="50">
        <f>B48/C48</f>
        <v>2.6634382566585955</v>
      </c>
      <c r="E48" s="19"/>
      <c r="G48" s="124" t="s">
        <v>9</v>
      </c>
      <c r="H48" s="124"/>
      <c r="I48" s="15">
        <v>3</v>
      </c>
      <c r="J48" s="51">
        <v>10</v>
      </c>
      <c r="U48" s="69"/>
      <c r="V48" s="69"/>
      <c r="W48" s="69"/>
      <c r="X48" s="69"/>
      <c r="Y48" s="69"/>
      <c r="Z48" s="69"/>
      <c r="AA48" s="69"/>
      <c r="AB48" s="69"/>
      <c r="AC48" s="69"/>
      <c r="AD48" s="69"/>
      <c r="AE48" s="69"/>
      <c r="AF48" s="69"/>
      <c r="AG48" s="69"/>
      <c r="AH48" s="69"/>
      <c r="AI48" s="69"/>
      <c r="AJ48" s="69"/>
      <c r="AK48" s="69"/>
      <c r="AL48" s="69"/>
      <c r="AM48" s="69"/>
      <c r="AN48" s="69"/>
    </row>
    <row r="49" spans="1:40" x14ac:dyDescent="0.25">
      <c r="A49" t="s">
        <v>45</v>
      </c>
      <c r="B49">
        <v>0</v>
      </c>
      <c r="C49">
        <v>0.26</v>
      </c>
      <c r="D49" s="45">
        <f>B49/C49</f>
        <v>0</v>
      </c>
      <c r="E49" s="19"/>
      <c r="G49" s="124" t="s">
        <v>10</v>
      </c>
      <c r="H49" s="124"/>
      <c r="I49" s="15">
        <v>1.9</v>
      </c>
      <c r="J49" s="51">
        <v>10</v>
      </c>
      <c r="U49" s="69"/>
      <c r="V49" s="69"/>
      <c r="W49" s="69"/>
      <c r="X49" s="69"/>
      <c r="Y49" s="69"/>
      <c r="Z49" s="69"/>
      <c r="AA49" s="69"/>
      <c r="AB49" s="69"/>
      <c r="AC49" s="69"/>
      <c r="AD49" s="69"/>
      <c r="AE49" s="69"/>
      <c r="AF49" s="69"/>
      <c r="AG49" s="69"/>
      <c r="AH49" s="69"/>
      <c r="AI49" s="69"/>
      <c r="AJ49" s="69"/>
      <c r="AK49" s="69"/>
      <c r="AL49" s="69"/>
      <c r="AM49" s="69"/>
      <c r="AN49" s="69"/>
    </row>
    <row r="50" spans="1:40" ht="15.75" thickBot="1" x14ac:dyDescent="0.3">
      <c r="E50" s="19"/>
      <c r="G50" s="124" t="s">
        <v>11</v>
      </c>
      <c r="H50" s="124"/>
      <c r="I50" s="15">
        <v>1.7</v>
      </c>
      <c r="J50" s="51">
        <v>10</v>
      </c>
      <c r="U50" s="69" t="s">
        <v>151</v>
      </c>
    </row>
    <row r="51" spans="1:40" ht="15.75" thickBot="1" x14ac:dyDescent="0.3">
      <c r="D51" s="21">
        <f>SUM(D47:D50)</f>
        <v>3.0534382566585956</v>
      </c>
      <c r="E51" s="21">
        <f>1/D51</f>
        <v>0.32749966298460831</v>
      </c>
      <c r="G51" s="124" t="s">
        <v>12</v>
      </c>
      <c r="H51" s="124"/>
      <c r="I51" s="15">
        <v>1.6</v>
      </c>
      <c r="J51" s="51">
        <v>10</v>
      </c>
      <c r="U51" s="69" t="s">
        <v>89</v>
      </c>
    </row>
    <row r="52" spans="1:40" x14ac:dyDescent="0.25">
      <c r="G52" s="124" t="s">
        <v>13</v>
      </c>
      <c r="H52" s="124"/>
      <c r="I52" s="15">
        <v>1.1000000000000001</v>
      </c>
      <c r="J52" s="51">
        <v>20</v>
      </c>
      <c r="U52" s="69" t="s">
        <v>152</v>
      </c>
    </row>
    <row r="53" spans="1:40" x14ac:dyDescent="0.25">
      <c r="D53" s="4"/>
      <c r="E53" s="4"/>
      <c r="G53" s="2" t="s">
        <v>21</v>
      </c>
      <c r="H53" s="2" t="s">
        <v>15</v>
      </c>
      <c r="I53" s="15">
        <v>0.8</v>
      </c>
      <c r="J53" s="51">
        <v>40</v>
      </c>
      <c r="W53" t="s">
        <v>244</v>
      </c>
    </row>
    <row r="54" spans="1:40" x14ac:dyDescent="0.25">
      <c r="G54" s="2" t="s">
        <v>14</v>
      </c>
      <c r="H54" s="14" t="s">
        <v>27</v>
      </c>
      <c r="I54" s="16">
        <v>0.6</v>
      </c>
      <c r="J54" s="51">
        <v>60</v>
      </c>
      <c r="U54" s="69" t="s">
        <v>151</v>
      </c>
      <c r="W54" t="s">
        <v>257</v>
      </c>
      <c r="Y54" t="s">
        <v>156</v>
      </c>
    </row>
    <row r="55" spans="1:40" x14ac:dyDescent="0.25">
      <c r="G55" s="2" t="s">
        <v>2</v>
      </c>
      <c r="H55" s="2" t="s">
        <v>16</v>
      </c>
      <c r="I55" s="125">
        <v>0.45</v>
      </c>
      <c r="J55" s="124">
        <v>75</v>
      </c>
      <c r="U55" s="86" t="s">
        <v>121</v>
      </c>
      <c r="V55" t="b">
        <f>(Formulario!F149&lt;&gt;0)</f>
        <v>0</v>
      </c>
      <c r="W55" t="str">
        <f>IF(V$55,U$55,IF(V$56,U$56,IF(V$57,U$57,IF(V$58,U$58,IF(V$59,U$59,IF(V$60,U$60,IF(V$61,U$61,IF(V$62,U$62,IF(V$63,U$63,IF(V$64,U$64,IF(V$65,U$65,IF(V$66,U$66,""))))))))))))</f>
        <v/>
      </c>
      <c r="Y55" s="14" t="s">
        <v>72</v>
      </c>
    </row>
    <row r="56" spans="1:40" x14ac:dyDescent="0.25">
      <c r="G56" s="2" t="s">
        <v>2</v>
      </c>
      <c r="H56" s="2" t="s">
        <v>17</v>
      </c>
      <c r="I56" s="126"/>
      <c r="J56" s="124"/>
      <c r="U56" s="86" t="s">
        <v>122</v>
      </c>
      <c r="V56" t="b">
        <f>(Formulario!F151&lt;&gt;0)</f>
        <v>0</v>
      </c>
      <c r="W56" t="str">
        <f>IF(V$56*(ISNA(MATCH(U$56,W$55:W55,0))),U$56,IF(V$57*(ISNA(MATCH(U$57,W$55:W55,0))),U$57,IF(V$58*(ISNA(MATCH(U$58,W$55:W55,0))),U$58,IF(V$59*(ISNA(MATCH(U$59,W$55:W55,0))),U$59,IF(V$60*(ISNA(MATCH(U$60,W$55:W55,0))),U$60,IF(V$61*(ISNA(MATCH(U$61,W$55:W55,0))),U$61,IF(V$62*(ISNA(MATCH(U$62,W$55:W55,0))),U$62,IF(V$63*(ISNA(MATCH(U$63,W$55:W55,0))),U$63,IF(V$64*(ISNA(MATCH(U$64,W$55:W55,0))),U$64,IF(V$65*(ISNA(MATCH(U$65,W$55:W55,0))),U$65,IF(V$66*(ISNA(MATCH(U$66,W$55:W55,0))),U$66,"")))))))))))</f>
        <v/>
      </c>
      <c r="Y56" s="14" t="s">
        <v>73</v>
      </c>
    </row>
    <row r="57" spans="1:40" x14ac:dyDescent="0.25">
      <c r="G57" s="2" t="s">
        <v>23</v>
      </c>
      <c r="H57" s="2" t="s">
        <v>18</v>
      </c>
      <c r="I57" s="125">
        <v>0.4</v>
      </c>
      <c r="J57" s="124">
        <v>90</v>
      </c>
      <c r="U57" s="86" t="s">
        <v>123</v>
      </c>
      <c r="V57" t="b">
        <f>(Formulario!F153&lt;&gt;0)</f>
        <v>0</v>
      </c>
      <c r="W57" t="str">
        <f>IF(V$57*(ISNA(MATCH(U$57,W$55:W56,0))),U$57,IF(V$58*(ISNA(MATCH(U$58,W$55:W56,0))),U$58,IF(V$59*(ISNA(MATCH(U$59,W$55:W56,0))),U$59,IF(V$60*(ISNA(MATCH(U$60,W$55:W56,0))),U$60,IF(V$61*(ISNA(MATCH(U$61,W$55:W56,0))),U$61,IF(V$62*(ISNA(MATCH(U$62,W$55:W56,0))),U$62,IF(V$63*(ISNA(MATCH(U$63,W$55:W56,0))),U$63,IF(V$64*(ISNA(MATCH(U$64,W$55:W56,0))),U$64,IF(V$65*(ISNA(MATCH(U$65,W$55:W56,0))),U$65,IF(V$66*(ISNA(MATCH(U$66,W$55:W56,0))),U$66,""))))))))))</f>
        <v/>
      </c>
      <c r="Y57" s="14" t="s">
        <v>74</v>
      </c>
    </row>
    <row r="58" spans="1:40" x14ac:dyDescent="0.25">
      <c r="G58" s="2" t="s">
        <v>23</v>
      </c>
      <c r="H58" s="2" t="s">
        <v>19</v>
      </c>
      <c r="I58" s="126"/>
      <c r="J58" s="124"/>
      <c r="U58" s="86" t="s">
        <v>124</v>
      </c>
      <c r="V58" t="b">
        <f>(Formulario!F155&lt;&gt;0)</f>
        <v>0</v>
      </c>
      <c r="W58" t="str">
        <f>IF(V$58*(ISNA(MATCH(U$58,W$55:W57,0))),U$58,IF(V$59*(ISNA(MATCH(U$59,W$55:W57,0))),U$59,IF(V$60*(ISNA(MATCH(U$60,W$55:W57,0))),U$60,IF(V$61*(ISNA(MATCH(U$61,W$55:W57,0))),U$61,IF(V$62*(ISNA(MATCH(U$62,W$55:W57,0))),U$62,IF(V$63*(ISNA(MATCH(U$63,W$55:W57,0))),U$63,IF(V$64*(ISNA(MATCH(U$64,W$55:W57,0))),U$64,IF(V$65*(ISNA(MATCH(U$65,W$55:W57,0))),U$65,IF(V$66*(ISNA(MATCH(U$66,W$55:W57,0))),U$66,"")))))))))</f>
        <v/>
      </c>
      <c r="Y58" s="14" t="s">
        <v>21</v>
      </c>
    </row>
    <row r="59" spans="1:40" x14ac:dyDescent="0.25">
      <c r="G59" s="2" t="s">
        <v>24</v>
      </c>
      <c r="H59" s="2" t="s">
        <v>20</v>
      </c>
      <c r="I59" s="15">
        <v>0.35</v>
      </c>
      <c r="J59" s="51">
        <v>110</v>
      </c>
      <c r="U59" s="86" t="s">
        <v>125</v>
      </c>
      <c r="V59" t="b">
        <f>(Formulario!F157&lt;&gt;0)</f>
        <v>0</v>
      </c>
      <c r="W59" t="str">
        <f>IF(V$59*(ISNA(MATCH(U$59,W$55:W58,0))),U$59,IF(V$60*(ISNA(MATCH(U$60,W$55:W58,0))),U$60,IF(V$61*(ISNA(MATCH(U$61,W$55:W58,0))),U$61,IF(V$62*(ISNA(MATCH(U$62,W$55:W58,0))),U$62,IF(V$63*(ISNA(MATCH(U$63,W$55:W58,0))),U$63,IF(V$64*(ISNA(MATCH(U$64,W$55:W58,0))),U$64,IF(V$65*(ISNA(MATCH(U$65,W$55:W58,0))),U$65,IF(V$66*(ISNA(MATCH(U$66,W$55:W58,0))),U$66,""))))))))</f>
        <v/>
      </c>
      <c r="Y59" s="14" t="s">
        <v>25</v>
      </c>
    </row>
    <row r="60" spans="1:40" x14ac:dyDescent="0.25">
      <c r="U60" s="86" t="s">
        <v>126</v>
      </c>
      <c r="V60" t="b">
        <f>(Formulario!F159&lt;&gt;0)</f>
        <v>0</v>
      </c>
      <c r="W60" t="str">
        <f>IF(V$60*(ISNA(MATCH(U$60,W$55:W59,0))),U$60,IF(V$61*(ISNA(MATCH(U$61,W$55:W59,0))),U$61,IF(V$62*(ISNA(MATCH(U$62,W$55:W59,0))),U$62,IF(V$63*(ISNA(MATCH(U$63,W$55:W59,0))),U$63,IF(V$64*(ISNA(MATCH(U$64,W$55:W59,0))),U$64,IF(V$65*(ISNA(MATCH(U$65,W$55:W59,0))),U$65,IF(V$66*(ISNA(MATCH(U$66,W$55:W59,0))),U$66,"")))))))</f>
        <v/>
      </c>
      <c r="Y60" s="14" t="s">
        <v>2</v>
      </c>
    </row>
    <row r="61" spans="1:40" x14ac:dyDescent="0.25">
      <c r="U61" s="86" t="s">
        <v>127</v>
      </c>
      <c r="V61" t="b">
        <f>(Formulario!F161&lt;&gt;0)</f>
        <v>0</v>
      </c>
      <c r="W61" t="str">
        <f>IF(V$61*(ISNA(MATCH(U$61,W$55:W60,0))),U$61,IF(V$62*(ISNA(MATCH(U$62,W$55:W60,0))),U$62,IF(V$63*(ISNA(MATCH(U$63,W$55:W60,0))),U$63,IF(V$64*(ISNA(MATCH(U$64,W$55:W60,0))),U$64,IF(V$65*(ISNA(MATCH(U$65,W$55:W60,0))),U$65,IF(V$66*(ISNA(MATCH(U$66,W$55:W60,0))),U$66,""))))))</f>
        <v/>
      </c>
      <c r="Y61" s="14" t="s">
        <v>23</v>
      </c>
    </row>
    <row r="62" spans="1:40" x14ac:dyDescent="0.25">
      <c r="U62" s="86" t="s">
        <v>128</v>
      </c>
      <c r="V62" t="b">
        <f>(Formulario!F163&lt;&gt;0)</f>
        <v>0</v>
      </c>
      <c r="W62" t="str">
        <f>IF(V$62*(ISNA(MATCH(U$62,W$55:W61,0))),U$62,IF(V$63*(ISNA(MATCH(U$63,W$55:W61,0))),U$63,IF(V$64*(ISNA(MATCH(U$64,W$55:W61,0))),U$64,IF(V$65*(ISNA(MATCH(U$65,W$55:W61,0))),U$65,IF(V$66*(ISNA(MATCH(U$66,W$55:W61,0))),U$66,"")))))</f>
        <v/>
      </c>
      <c r="Y62" s="14" t="s">
        <v>75</v>
      </c>
    </row>
    <row r="63" spans="1:40" x14ac:dyDescent="0.25">
      <c r="U63" s="86" t="s">
        <v>129</v>
      </c>
      <c r="V63" t="b">
        <f>(Formulario!F165&lt;&gt;0)</f>
        <v>0</v>
      </c>
      <c r="W63" t="str">
        <f>IF(V$63*(ISNA(MATCH(U$63,W$55:W62,0))),U$63,IF(V$64*(ISNA(MATCH(U$64,W$55:W62,0))),U$64,IF(V$65*(ISNA(MATCH(U$65,W$55:W62,0))),U$65,IF(V$66*(ISNA(MATCH(U$66,W$55:W62,0))),U$66,""))))</f>
        <v/>
      </c>
      <c r="Y63" s="14" t="s">
        <v>24</v>
      </c>
    </row>
    <row r="64" spans="1:40" x14ac:dyDescent="0.25">
      <c r="U64" s="86" t="s">
        <v>130</v>
      </c>
      <c r="V64" t="b">
        <f>(Formulario!F167&lt;&gt;0)</f>
        <v>0</v>
      </c>
      <c r="W64" t="str">
        <f>IF(V$64*(ISNA(MATCH(U$64,W$55:W63,0))),U$64,IF(V$65*(ISNA(MATCH(U$65,W$55:W63,0))),U$65,IF(V$66*(ISNA(MATCH(U$66,W$55:W63,0))),U$66,"")))</f>
        <v/>
      </c>
    </row>
    <row r="65" spans="1:23" x14ac:dyDescent="0.25">
      <c r="U65" s="86" t="s">
        <v>131</v>
      </c>
      <c r="V65" t="b">
        <f>(Formulario!F169&lt;&gt;0)</f>
        <v>0</v>
      </c>
      <c r="W65" t="str">
        <f>IF(V$65*(ISNA(MATCH(U$65,W$55:W64,0))),U$65,IF(V$66*(ISNA(MATCH(U$66,W$55:W64,0))),U$66,""))</f>
        <v/>
      </c>
    </row>
    <row r="66" spans="1:23" x14ac:dyDescent="0.25">
      <c r="U66" s="86" t="s">
        <v>132</v>
      </c>
      <c r="V66" t="b">
        <f>(Formulario!F171&lt;&gt;0)</f>
        <v>0</v>
      </c>
      <c r="W66" t="str">
        <f>IF(V$66*(ISNA(MATCH(U$66,W$55:W65,0))),U$66,"")</f>
        <v/>
      </c>
    </row>
    <row r="67" spans="1:23" x14ac:dyDescent="0.25">
      <c r="U67" s="69"/>
    </row>
    <row r="68" spans="1:23" x14ac:dyDescent="0.25">
      <c r="U68" s="69"/>
    </row>
    <row r="69" spans="1:23" x14ac:dyDescent="0.25">
      <c r="U69" s="69"/>
    </row>
    <row r="70" spans="1:23" x14ac:dyDescent="0.25">
      <c r="B70" s="124" t="s">
        <v>172</v>
      </c>
      <c r="C70" s="124"/>
      <c r="D70" s="124"/>
      <c r="E70" s="124"/>
      <c r="F70" s="124"/>
      <c r="G70" s="124"/>
      <c r="H70" s="124"/>
      <c r="I70" s="124"/>
      <c r="J70" s="124"/>
    </row>
    <row r="71" spans="1:23" x14ac:dyDescent="0.25">
      <c r="A71" s="37" t="s">
        <v>229</v>
      </c>
      <c r="B71" s="103" t="s">
        <v>72</v>
      </c>
      <c r="C71" s="74" t="s">
        <v>73</v>
      </c>
      <c r="D71" s="74" t="s">
        <v>74</v>
      </c>
      <c r="E71" s="74" t="s">
        <v>21</v>
      </c>
      <c r="F71" s="74" t="s">
        <v>25</v>
      </c>
      <c r="G71" s="74" t="s">
        <v>2</v>
      </c>
      <c r="H71" s="74" t="s">
        <v>23</v>
      </c>
      <c r="I71" s="74" t="s">
        <v>75</v>
      </c>
      <c r="J71" s="74" t="s">
        <v>24</v>
      </c>
    </row>
    <row r="72" spans="1:23" x14ac:dyDescent="0.25">
      <c r="A72" s="104" t="s">
        <v>221</v>
      </c>
      <c r="J72" s="96" t="s">
        <v>221</v>
      </c>
    </row>
    <row r="73" spans="1:23" x14ac:dyDescent="0.25">
      <c r="A73" s="104" t="s">
        <v>173</v>
      </c>
      <c r="B73" s="96" t="s">
        <v>173</v>
      </c>
      <c r="C73" s="96" t="s">
        <v>173</v>
      </c>
      <c r="I73" s="96" t="s">
        <v>173</v>
      </c>
    </row>
    <row r="74" spans="1:23" x14ac:dyDescent="0.25">
      <c r="A74" s="104" t="s">
        <v>205</v>
      </c>
      <c r="F74" s="96" t="s">
        <v>205</v>
      </c>
    </row>
    <row r="75" spans="1:23" x14ac:dyDescent="0.25">
      <c r="A75" s="104" t="s">
        <v>174</v>
      </c>
      <c r="B75" s="96" t="s">
        <v>174</v>
      </c>
      <c r="C75" s="96" t="s">
        <v>174</v>
      </c>
      <c r="I75" s="96" t="s">
        <v>174</v>
      </c>
    </row>
    <row r="76" spans="1:23" x14ac:dyDescent="0.25">
      <c r="A76" s="104" t="s">
        <v>222</v>
      </c>
      <c r="J76" s="96" t="s">
        <v>222</v>
      </c>
    </row>
    <row r="77" spans="1:23" x14ac:dyDescent="0.25">
      <c r="A77" s="104" t="s">
        <v>210</v>
      </c>
      <c r="G77" s="96" t="s">
        <v>210</v>
      </c>
      <c r="I77" s="96" t="s">
        <v>210</v>
      </c>
    </row>
    <row r="78" spans="1:23" x14ac:dyDescent="0.25">
      <c r="A78" s="104" t="s">
        <v>230</v>
      </c>
      <c r="E78" s="96" t="s">
        <v>230</v>
      </c>
      <c r="I78" s="96" t="s">
        <v>191</v>
      </c>
    </row>
    <row r="79" spans="1:23" x14ac:dyDescent="0.25">
      <c r="A79" s="104" t="s">
        <v>223</v>
      </c>
      <c r="J79" s="96" t="s">
        <v>223</v>
      </c>
    </row>
    <row r="80" spans="1:23" x14ac:dyDescent="0.25">
      <c r="A80" s="104" t="s">
        <v>186</v>
      </c>
      <c r="D80" s="96" t="s">
        <v>186</v>
      </c>
      <c r="E80" s="96" t="s">
        <v>186</v>
      </c>
    </row>
    <row r="81" spans="1:10" x14ac:dyDescent="0.25">
      <c r="A81" s="104" t="s">
        <v>206</v>
      </c>
      <c r="F81" s="96" t="s">
        <v>206</v>
      </c>
    </row>
    <row r="82" spans="1:10" x14ac:dyDescent="0.25">
      <c r="A82" s="104" t="s">
        <v>207</v>
      </c>
      <c r="B82" s="97"/>
      <c r="C82" s="97"/>
      <c r="D82" s="97"/>
      <c r="E82" s="97"/>
      <c r="F82" s="98" t="s">
        <v>207</v>
      </c>
      <c r="G82" s="98" t="s">
        <v>207</v>
      </c>
      <c r="H82" s="97"/>
      <c r="I82" s="99" t="s">
        <v>207</v>
      </c>
    </row>
    <row r="83" spans="1:10" x14ac:dyDescent="0.25">
      <c r="A83" s="104" t="s">
        <v>192</v>
      </c>
      <c r="B83" s="98"/>
      <c r="C83" s="97"/>
      <c r="D83" s="97"/>
      <c r="E83" s="98" t="s">
        <v>192</v>
      </c>
      <c r="F83" s="97"/>
      <c r="G83" s="97"/>
      <c r="H83" s="97"/>
      <c r="I83" s="99" t="s">
        <v>192</v>
      </c>
    </row>
    <row r="84" spans="1:10" x14ac:dyDescent="0.25">
      <c r="A84" s="104" t="s">
        <v>175</v>
      </c>
      <c r="B84" s="98" t="s">
        <v>175</v>
      </c>
      <c r="C84" s="98" t="s">
        <v>175</v>
      </c>
      <c r="D84" s="97"/>
      <c r="E84" s="97"/>
      <c r="F84" s="97"/>
      <c r="G84" s="97"/>
      <c r="H84" s="97"/>
      <c r="I84" s="99" t="s">
        <v>175</v>
      </c>
    </row>
    <row r="85" spans="1:10" x14ac:dyDescent="0.25">
      <c r="A85" s="104" t="s">
        <v>216</v>
      </c>
      <c r="B85" s="100"/>
      <c r="C85" s="100"/>
      <c r="D85" s="100"/>
      <c r="E85" s="100"/>
      <c r="F85" s="100"/>
      <c r="G85" s="100"/>
      <c r="H85" s="102" t="s">
        <v>216</v>
      </c>
    </row>
    <row r="86" spans="1:10" x14ac:dyDescent="0.25">
      <c r="A86" s="104" t="s">
        <v>182</v>
      </c>
      <c r="B86" s="97"/>
      <c r="C86" s="98" t="s">
        <v>182</v>
      </c>
      <c r="D86" s="98" t="s">
        <v>182</v>
      </c>
      <c r="E86" s="97"/>
      <c r="F86" s="97"/>
      <c r="G86" s="97"/>
      <c r="H86" s="97"/>
      <c r="I86" s="99" t="s">
        <v>182</v>
      </c>
    </row>
    <row r="87" spans="1:10" x14ac:dyDescent="0.25">
      <c r="A87" s="104" t="s">
        <v>193</v>
      </c>
      <c r="B87" s="97"/>
      <c r="C87" s="97"/>
      <c r="D87" s="97"/>
      <c r="E87" s="98" t="s">
        <v>193</v>
      </c>
      <c r="F87" s="97"/>
      <c r="G87" s="97"/>
      <c r="H87" s="97"/>
      <c r="I87" s="99" t="s">
        <v>193</v>
      </c>
    </row>
    <row r="88" spans="1:10" x14ac:dyDescent="0.25">
      <c r="A88" s="104" t="s">
        <v>208</v>
      </c>
      <c r="B88" s="100"/>
      <c r="C88" s="100"/>
      <c r="D88" s="100"/>
      <c r="E88" s="100"/>
      <c r="F88" s="101" t="s">
        <v>208</v>
      </c>
      <c r="G88" s="102" t="s">
        <v>208</v>
      </c>
    </row>
    <row r="89" spans="1:10" x14ac:dyDescent="0.25">
      <c r="A89" s="104" t="s">
        <v>176</v>
      </c>
      <c r="B89" s="96" t="s">
        <v>176</v>
      </c>
      <c r="C89" s="96" t="s">
        <v>176</v>
      </c>
      <c r="I89" s="96" t="s">
        <v>176</v>
      </c>
    </row>
    <row r="90" spans="1:10" x14ac:dyDescent="0.25">
      <c r="A90" s="104" t="s">
        <v>194</v>
      </c>
      <c r="E90" s="96" t="s">
        <v>194</v>
      </c>
      <c r="I90" s="96" t="s">
        <v>194</v>
      </c>
    </row>
    <row r="91" spans="1:10" x14ac:dyDescent="0.25">
      <c r="A91" s="104" t="s">
        <v>224</v>
      </c>
      <c r="J91" s="96" t="s">
        <v>224</v>
      </c>
    </row>
    <row r="92" spans="1:10" x14ac:dyDescent="0.25">
      <c r="A92" s="104" t="s">
        <v>187</v>
      </c>
      <c r="D92" s="96" t="s">
        <v>187</v>
      </c>
      <c r="E92" s="96" t="s">
        <v>187</v>
      </c>
      <c r="I92" s="96" t="s">
        <v>187</v>
      </c>
    </row>
    <row r="93" spans="1:10" x14ac:dyDescent="0.25">
      <c r="A93" s="104" t="s">
        <v>211</v>
      </c>
      <c r="G93" s="96" t="s">
        <v>211</v>
      </c>
      <c r="I93" s="96" t="s">
        <v>211</v>
      </c>
    </row>
    <row r="94" spans="1:10" x14ac:dyDescent="0.25">
      <c r="A94" s="104" t="s">
        <v>183</v>
      </c>
      <c r="C94" s="96" t="s">
        <v>183</v>
      </c>
      <c r="I94" s="96" t="s">
        <v>183</v>
      </c>
    </row>
    <row r="95" spans="1:10" x14ac:dyDescent="0.25">
      <c r="A95" s="104" t="s">
        <v>184</v>
      </c>
      <c r="B95" s="96"/>
      <c r="C95" s="96" t="s">
        <v>184</v>
      </c>
      <c r="D95" s="96" t="s">
        <v>184</v>
      </c>
      <c r="I95" s="96" t="s">
        <v>184</v>
      </c>
    </row>
    <row r="96" spans="1:10" x14ac:dyDescent="0.25">
      <c r="A96" s="104" t="s">
        <v>225</v>
      </c>
      <c r="B96" s="96"/>
      <c r="J96" s="96" t="s">
        <v>225</v>
      </c>
    </row>
    <row r="97" spans="1:10" x14ac:dyDescent="0.25">
      <c r="A97" s="104" t="s">
        <v>177</v>
      </c>
      <c r="B97" s="96" t="s">
        <v>177</v>
      </c>
      <c r="C97" s="96" t="s">
        <v>177</v>
      </c>
      <c r="I97" s="96" t="s">
        <v>177</v>
      </c>
    </row>
    <row r="98" spans="1:10" x14ac:dyDescent="0.25">
      <c r="A98" s="104" t="s">
        <v>178</v>
      </c>
      <c r="B98" s="96" t="s">
        <v>178</v>
      </c>
    </row>
    <row r="99" spans="1:10" x14ac:dyDescent="0.25">
      <c r="A99" s="104" t="s">
        <v>179</v>
      </c>
      <c r="B99" s="96" t="s">
        <v>179</v>
      </c>
    </row>
    <row r="100" spans="1:10" x14ac:dyDescent="0.25">
      <c r="A100" s="104" t="s">
        <v>209</v>
      </c>
      <c r="F100" s="96" t="s">
        <v>209</v>
      </c>
      <c r="G100" s="96" t="s">
        <v>209</v>
      </c>
    </row>
    <row r="101" spans="1:10" x14ac:dyDescent="0.25">
      <c r="A101" s="104" t="s">
        <v>185</v>
      </c>
      <c r="C101" s="96" t="s">
        <v>185</v>
      </c>
      <c r="D101" s="96" t="s">
        <v>185</v>
      </c>
      <c r="I101" s="96" t="s">
        <v>185</v>
      </c>
    </row>
    <row r="102" spans="1:10" x14ac:dyDescent="0.25">
      <c r="A102" s="104" t="s">
        <v>195</v>
      </c>
      <c r="B102" s="96"/>
      <c r="E102" s="96" t="s">
        <v>195</v>
      </c>
      <c r="I102" s="96" t="s">
        <v>195</v>
      </c>
    </row>
    <row r="103" spans="1:10" x14ac:dyDescent="0.25">
      <c r="A103" s="104" t="s">
        <v>217</v>
      </c>
      <c r="B103" s="96"/>
      <c r="H103" s="96" t="s">
        <v>217</v>
      </c>
    </row>
    <row r="104" spans="1:10" x14ac:dyDescent="0.25">
      <c r="A104" s="104" t="s">
        <v>196</v>
      </c>
      <c r="B104" s="96"/>
      <c r="E104" s="96" t="s">
        <v>196</v>
      </c>
      <c r="I104" s="96" t="s">
        <v>196</v>
      </c>
    </row>
    <row r="105" spans="1:10" x14ac:dyDescent="0.25">
      <c r="A105" s="104" t="s">
        <v>226</v>
      </c>
      <c r="B105" s="96"/>
      <c r="J105" s="96" t="s">
        <v>226</v>
      </c>
    </row>
    <row r="106" spans="1:10" x14ac:dyDescent="0.25">
      <c r="A106" s="104" t="s">
        <v>197</v>
      </c>
      <c r="B106" s="96"/>
      <c r="E106" s="96" t="s">
        <v>197</v>
      </c>
    </row>
    <row r="107" spans="1:10" x14ac:dyDescent="0.25">
      <c r="A107" s="104" t="s">
        <v>212</v>
      </c>
      <c r="B107" s="96"/>
      <c r="G107" s="96" t="s">
        <v>212</v>
      </c>
      <c r="I107" s="96" t="s">
        <v>212</v>
      </c>
    </row>
    <row r="108" spans="1:10" x14ac:dyDescent="0.25">
      <c r="A108" s="104" t="s">
        <v>198</v>
      </c>
      <c r="B108" s="96"/>
      <c r="E108" s="96" t="s">
        <v>198</v>
      </c>
    </row>
    <row r="109" spans="1:10" x14ac:dyDescent="0.25">
      <c r="A109" s="104" t="s">
        <v>199</v>
      </c>
      <c r="B109" s="96"/>
      <c r="E109" s="96" t="s">
        <v>199</v>
      </c>
    </row>
    <row r="110" spans="1:10" x14ac:dyDescent="0.25">
      <c r="A110" s="104" t="s">
        <v>218</v>
      </c>
      <c r="B110" s="96"/>
      <c r="H110" s="96" t="s">
        <v>218</v>
      </c>
    </row>
    <row r="111" spans="1:10" x14ac:dyDescent="0.25">
      <c r="A111" s="104" t="s">
        <v>219</v>
      </c>
      <c r="B111" s="96"/>
      <c r="H111" s="96" t="s">
        <v>219</v>
      </c>
      <c r="J111" s="96" t="s">
        <v>219</v>
      </c>
    </row>
    <row r="112" spans="1:10" x14ac:dyDescent="0.25">
      <c r="A112" s="104" t="s">
        <v>220</v>
      </c>
      <c r="B112" s="96"/>
      <c r="I112" s="96" t="s">
        <v>220</v>
      </c>
    </row>
    <row r="113" spans="1:10" x14ac:dyDescent="0.25">
      <c r="A113" s="104" t="s">
        <v>188</v>
      </c>
      <c r="B113" s="96"/>
      <c r="D113" s="96" t="s">
        <v>188</v>
      </c>
      <c r="E113" s="96" t="s">
        <v>188</v>
      </c>
      <c r="I113" s="96" t="s">
        <v>188</v>
      </c>
    </row>
    <row r="114" spans="1:10" x14ac:dyDescent="0.25">
      <c r="A114" s="104" t="s">
        <v>213</v>
      </c>
      <c r="B114" s="96"/>
      <c r="G114" s="96" t="s">
        <v>213</v>
      </c>
      <c r="I114" s="96" t="s">
        <v>213</v>
      </c>
    </row>
    <row r="115" spans="1:10" x14ac:dyDescent="0.25">
      <c r="A115" s="104" t="s">
        <v>200</v>
      </c>
      <c r="B115" s="96"/>
      <c r="E115" s="96" t="s">
        <v>200</v>
      </c>
    </row>
    <row r="116" spans="1:10" x14ac:dyDescent="0.25">
      <c r="A116" s="104" t="s">
        <v>214</v>
      </c>
      <c r="B116" s="96"/>
      <c r="G116" s="96" t="s">
        <v>214</v>
      </c>
      <c r="H116" s="96" t="s">
        <v>214</v>
      </c>
    </row>
    <row r="117" spans="1:10" x14ac:dyDescent="0.25">
      <c r="A117" s="104" t="s">
        <v>189</v>
      </c>
      <c r="B117" s="96"/>
      <c r="D117" s="96" t="s">
        <v>189</v>
      </c>
    </row>
    <row r="118" spans="1:10" x14ac:dyDescent="0.25">
      <c r="A118" s="104" t="s">
        <v>201</v>
      </c>
      <c r="B118" s="96"/>
      <c r="E118" s="96" t="s">
        <v>201</v>
      </c>
      <c r="I118" s="96" t="s">
        <v>201</v>
      </c>
    </row>
    <row r="119" spans="1:10" x14ac:dyDescent="0.25">
      <c r="A119" s="104" t="s">
        <v>202</v>
      </c>
      <c r="B119" s="96"/>
      <c r="E119" s="96" t="s">
        <v>202</v>
      </c>
      <c r="I119" s="96" t="s">
        <v>202</v>
      </c>
    </row>
    <row r="120" spans="1:10" x14ac:dyDescent="0.25">
      <c r="A120" s="104" t="s">
        <v>203</v>
      </c>
      <c r="B120" s="96"/>
      <c r="E120" s="96" t="s">
        <v>203</v>
      </c>
    </row>
    <row r="121" spans="1:10" x14ac:dyDescent="0.25">
      <c r="A121" s="104" t="s">
        <v>204</v>
      </c>
      <c r="B121" s="96"/>
      <c r="E121" s="96" t="s">
        <v>204</v>
      </c>
      <c r="F121" s="96" t="s">
        <v>204</v>
      </c>
      <c r="I121" s="96" t="s">
        <v>204</v>
      </c>
    </row>
    <row r="122" spans="1:10" x14ac:dyDescent="0.25">
      <c r="A122" s="104" t="s">
        <v>180</v>
      </c>
      <c r="B122" s="96" t="s">
        <v>180</v>
      </c>
      <c r="C122" s="96" t="s">
        <v>180</v>
      </c>
      <c r="I122" s="96" t="s">
        <v>180</v>
      </c>
    </row>
    <row r="123" spans="1:10" x14ac:dyDescent="0.25">
      <c r="A123" s="104" t="s">
        <v>227</v>
      </c>
      <c r="J123" s="96" t="s">
        <v>227</v>
      </c>
    </row>
    <row r="124" spans="1:10" x14ac:dyDescent="0.25">
      <c r="A124" s="104" t="s">
        <v>181</v>
      </c>
      <c r="B124" s="96" t="s">
        <v>181</v>
      </c>
      <c r="C124" s="96" t="s">
        <v>181</v>
      </c>
    </row>
    <row r="125" spans="1:10" x14ac:dyDescent="0.25">
      <c r="A125" s="104" t="s">
        <v>228</v>
      </c>
      <c r="B125" s="96"/>
      <c r="J125" s="96" t="s">
        <v>228</v>
      </c>
    </row>
    <row r="126" spans="1:10" x14ac:dyDescent="0.25">
      <c r="A126" s="104" t="s">
        <v>215</v>
      </c>
      <c r="B126" s="96"/>
      <c r="G126" s="96" t="s">
        <v>215</v>
      </c>
      <c r="H126" s="96" t="s">
        <v>215</v>
      </c>
    </row>
    <row r="127" spans="1:10" x14ac:dyDescent="0.25">
      <c r="A127" s="104" t="s">
        <v>190</v>
      </c>
      <c r="B127" s="96"/>
      <c r="D127" s="96" t="s">
        <v>190</v>
      </c>
    </row>
    <row r="128" spans="1:10" x14ac:dyDescent="0.25">
      <c r="B128" s="96"/>
    </row>
    <row r="129" spans="1:10" x14ac:dyDescent="0.25">
      <c r="B129" s="96"/>
    </row>
    <row r="130" spans="1:10" x14ac:dyDescent="0.25">
      <c r="B130" s="96"/>
    </row>
    <row r="131" spans="1:10" x14ac:dyDescent="0.25">
      <c r="B131" s="124" t="s">
        <v>172</v>
      </c>
      <c r="C131" s="124"/>
      <c r="D131" s="124"/>
      <c r="E131" s="124"/>
      <c r="F131" s="124"/>
      <c r="G131" s="124"/>
      <c r="H131" s="124"/>
      <c r="I131" s="124"/>
      <c r="J131" s="124"/>
    </row>
    <row r="132" spans="1:10" x14ac:dyDescent="0.25">
      <c r="A132" s="37" t="s">
        <v>229</v>
      </c>
      <c r="B132" s="103" t="s">
        <v>72</v>
      </c>
      <c r="C132" s="74" t="s">
        <v>73</v>
      </c>
      <c r="D132" s="74" t="s">
        <v>74</v>
      </c>
      <c r="E132" s="74" t="s">
        <v>21</v>
      </c>
      <c r="F132" s="74" t="s">
        <v>25</v>
      </c>
      <c r="G132" s="74" t="s">
        <v>2</v>
      </c>
      <c r="H132" s="74" t="s">
        <v>23</v>
      </c>
      <c r="I132" s="74" t="s">
        <v>75</v>
      </c>
      <c r="J132" s="74" t="s">
        <v>24</v>
      </c>
    </row>
    <row r="133" spans="1:10" x14ac:dyDescent="0.25">
      <c r="A133" s="104" t="s">
        <v>221</v>
      </c>
      <c r="B133" s="37"/>
      <c r="C133" s="37"/>
      <c r="D133" s="37"/>
      <c r="E133" s="37"/>
      <c r="F133" s="37"/>
      <c r="G133" s="37"/>
      <c r="H133" s="37"/>
      <c r="I133" s="37"/>
      <c r="J133" s="104" t="s">
        <v>221</v>
      </c>
    </row>
    <row r="134" spans="1:10" x14ac:dyDescent="0.25">
      <c r="A134" s="104" t="s">
        <v>173</v>
      </c>
      <c r="B134" s="104" t="s">
        <v>173</v>
      </c>
      <c r="C134" s="104" t="s">
        <v>173</v>
      </c>
      <c r="D134" s="37"/>
      <c r="E134" s="37"/>
      <c r="F134" s="37"/>
      <c r="G134" s="37"/>
      <c r="H134" s="37"/>
      <c r="I134" s="104" t="s">
        <v>173</v>
      </c>
      <c r="J134" s="37"/>
    </row>
    <row r="135" spans="1:10" x14ac:dyDescent="0.25">
      <c r="A135" s="104" t="s">
        <v>205</v>
      </c>
      <c r="B135" s="37"/>
      <c r="C135" s="37"/>
      <c r="D135" s="37"/>
      <c r="E135" s="37"/>
      <c r="F135" s="104" t="s">
        <v>205</v>
      </c>
      <c r="G135" s="37"/>
      <c r="H135" s="37"/>
      <c r="I135" s="37"/>
      <c r="J135" s="37"/>
    </row>
    <row r="136" spans="1:10" x14ac:dyDescent="0.25">
      <c r="A136" s="104" t="s">
        <v>174</v>
      </c>
      <c r="B136" s="104" t="s">
        <v>174</v>
      </c>
      <c r="C136" s="104" t="s">
        <v>174</v>
      </c>
      <c r="D136" s="37"/>
      <c r="E136" s="37"/>
      <c r="F136" s="37"/>
      <c r="G136" s="37"/>
      <c r="H136" s="37"/>
      <c r="I136" s="104" t="s">
        <v>174</v>
      </c>
      <c r="J136" s="37"/>
    </row>
    <row r="137" spans="1:10" x14ac:dyDescent="0.25">
      <c r="A137" s="104" t="s">
        <v>222</v>
      </c>
      <c r="B137" s="37"/>
      <c r="C137" s="37"/>
      <c r="D137" s="37"/>
      <c r="E137" s="37"/>
      <c r="F137" s="37"/>
      <c r="G137" s="37"/>
      <c r="H137" s="37"/>
      <c r="I137" s="37"/>
      <c r="J137" s="104" t="s">
        <v>222</v>
      </c>
    </row>
    <row r="138" spans="1:10" x14ac:dyDescent="0.25">
      <c r="A138" s="104" t="s">
        <v>210</v>
      </c>
      <c r="B138" s="37"/>
      <c r="C138" s="37"/>
      <c r="D138" s="37"/>
      <c r="E138" s="37"/>
      <c r="F138" s="37"/>
      <c r="G138" s="104" t="s">
        <v>210</v>
      </c>
      <c r="H138" s="37"/>
      <c r="I138" s="104" t="s">
        <v>210</v>
      </c>
      <c r="J138" s="37"/>
    </row>
    <row r="139" spans="1:10" x14ac:dyDescent="0.25">
      <c r="A139" s="104" t="s">
        <v>230</v>
      </c>
      <c r="B139" s="37"/>
      <c r="C139" s="37"/>
      <c r="D139" s="37"/>
      <c r="E139" s="104" t="s">
        <v>230</v>
      </c>
      <c r="F139" s="37"/>
      <c r="G139" s="37"/>
      <c r="H139" s="37"/>
      <c r="I139" s="104" t="s">
        <v>191</v>
      </c>
      <c r="J139" s="37"/>
    </row>
    <row r="140" spans="1:10" x14ac:dyDescent="0.25">
      <c r="A140" s="104" t="s">
        <v>223</v>
      </c>
      <c r="B140" s="37"/>
      <c r="C140" s="37"/>
      <c r="D140" s="37"/>
      <c r="E140" s="37"/>
      <c r="F140" s="37"/>
      <c r="G140" s="37"/>
      <c r="H140" s="37"/>
      <c r="I140" s="37"/>
      <c r="J140" s="104" t="s">
        <v>223</v>
      </c>
    </row>
    <row r="141" spans="1:10" x14ac:dyDescent="0.25">
      <c r="A141" s="104" t="s">
        <v>186</v>
      </c>
      <c r="B141" s="37"/>
      <c r="C141" s="37"/>
      <c r="D141" s="104" t="s">
        <v>186</v>
      </c>
      <c r="E141" s="104" t="s">
        <v>186</v>
      </c>
      <c r="F141" s="37"/>
      <c r="G141" s="37"/>
      <c r="H141" s="37"/>
      <c r="I141" s="37"/>
      <c r="J141" s="37"/>
    </row>
    <row r="142" spans="1:10" x14ac:dyDescent="0.25">
      <c r="A142" s="104" t="s">
        <v>206</v>
      </c>
      <c r="B142" s="37"/>
      <c r="C142" s="37"/>
      <c r="D142" s="37"/>
      <c r="E142" s="37"/>
      <c r="F142" s="104" t="s">
        <v>206</v>
      </c>
      <c r="G142" s="37"/>
      <c r="H142" s="37"/>
      <c r="I142" s="37"/>
      <c r="J142" s="37"/>
    </row>
    <row r="143" spans="1:10" x14ac:dyDescent="0.25">
      <c r="A143" s="104" t="s">
        <v>207</v>
      </c>
      <c r="B143" s="37"/>
      <c r="C143" s="37"/>
      <c r="D143" s="37"/>
      <c r="E143" s="37"/>
      <c r="F143" s="104" t="s">
        <v>207</v>
      </c>
      <c r="G143" s="104" t="s">
        <v>207</v>
      </c>
      <c r="H143" s="37"/>
      <c r="I143" s="104" t="s">
        <v>207</v>
      </c>
      <c r="J143" s="37"/>
    </row>
    <row r="144" spans="1:10" x14ac:dyDescent="0.25">
      <c r="A144" s="104" t="s">
        <v>192</v>
      </c>
      <c r="B144" s="104"/>
      <c r="C144" s="37"/>
      <c r="D144" s="37"/>
      <c r="E144" s="104" t="s">
        <v>192</v>
      </c>
      <c r="F144" s="37"/>
      <c r="G144" s="37"/>
      <c r="H144" s="37"/>
      <c r="I144" s="104" t="s">
        <v>192</v>
      </c>
      <c r="J144" s="37"/>
    </row>
    <row r="145" spans="1:10" x14ac:dyDescent="0.25">
      <c r="A145" s="104" t="s">
        <v>175</v>
      </c>
      <c r="B145" s="104" t="s">
        <v>175</v>
      </c>
      <c r="C145" s="104" t="s">
        <v>175</v>
      </c>
      <c r="D145" s="37"/>
      <c r="E145" s="37"/>
      <c r="F145" s="37"/>
      <c r="G145" s="37"/>
      <c r="H145" s="37"/>
      <c r="I145" s="104" t="s">
        <v>175</v>
      </c>
      <c r="J145" s="37"/>
    </row>
    <row r="146" spans="1:10" x14ac:dyDescent="0.25">
      <c r="A146" s="104" t="s">
        <v>216</v>
      </c>
      <c r="B146" s="37"/>
      <c r="C146" s="37"/>
      <c r="D146" s="37"/>
      <c r="E146" s="37"/>
      <c r="F146" s="37"/>
      <c r="G146" s="37"/>
      <c r="H146" s="104" t="s">
        <v>216</v>
      </c>
      <c r="I146" s="37"/>
      <c r="J146" s="37"/>
    </row>
    <row r="147" spans="1:10" x14ac:dyDescent="0.25">
      <c r="A147" s="104" t="s">
        <v>182</v>
      </c>
      <c r="B147" s="37"/>
      <c r="C147" s="104" t="s">
        <v>182</v>
      </c>
      <c r="D147" s="104" t="s">
        <v>182</v>
      </c>
      <c r="E147" s="37"/>
      <c r="F147" s="37"/>
      <c r="G147" s="37"/>
      <c r="H147" s="37"/>
      <c r="I147" s="104" t="s">
        <v>182</v>
      </c>
      <c r="J147" s="37"/>
    </row>
    <row r="148" spans="1:10" x14ac:dyDescent="0.25">
      <c r="A148" s="104" t="s">
        <v>193</v>
      </c>
      <c r="B148" s="37"/>
      <c r="C148" s="37"/>
      <c r="D148" s="37"/>
      <c r="E148" s="104" t="s">
        <v>193</v>
      </c>
      <c r="F148" s="37"/>
      <c r="G148" s="37"/>
      <c r="H148" s="37"/>
      <c r="I148" s="104" t="s">
        <v>193</v>
      </c>
      <c r="J148" s="37"/>
    </row>
    <row r="149" spans="1:10" x14ac:dyDescent="0.25">
      <c r="A149" s="104" t="s">
        <v>208</v>
      </c>
      <c r="B149" s="37"/>
      <c r="C149" s="37"/>
      <c r="D149" s="37"/>
      <c r="E149" s="37"/>
      <c r="F149" s="104" t="s">
        <v>208</v>
      </c>
      <c r="G149" s="104" t="s">
        <v>208</v>
      </c>
      <c r="H149" s="37"/>
      <c r="I149" s="37"/>
      <c r="J149" s="37"/>
    </row>
    <row r="150" spans="1:10" x14ac:dyDescent="0.25">
      <c r="A150" s="104" t="s">
        <v>176</v>
      </c>
      <c r="B150" s="104" t="s">
        <v>176</v>
      </c>
      <c r="C150" s="104" t="s">
        <v>176</v>
      </c>
      <c r="D150" s="37"/>
      <c r="E150" s="37"/>
      <c r="F150" s="37"/>
      <c r="G150" s="37"/>
      <c r="H150" s="37"/>
      <c r="I150" s="104" t="s">
        <v>176</v>
      </c>
      <c r="J150" s="37"/>
    </row>
    <row r="151" spans="1:10" x14ac:dyDescent="0.25">
      <c r="A151" s="104" t="s">
        <v>194</v>
      </c>
      <c r="B151" s="37"/>
      <c r="C151" s="37"/>
      <c r="D151" s="37"/>
      <c r="E151" s="104" t="s">
        <v>194</v>
      </c>
      <c r="F151" s="37"/>
      <c r="G151" s="37"/>
      <c r="H151" s="37"/>
      <c r="I151" s="104" t="s">
        <v>194</v>
      </c>
      <c r="J151" s="37"/>
    </row>
    <row r="152" spans="1:10" x14ac:dyDescent="0.25">
      <c r="A152" s="104" t="s">
        <v>224</v>
      </c>
      <c r="B152" s="37"/>
      <c r="C152" s="37"/>
      <c r="D152" s="37"/>
      <c r="E152" s="37"/>
      <c r="F152" s="37"/>
      <c r="G152" s="37"/>
      <c r="H152" s="37"/>
      <c r="I152" s="37"/>
      <c r="J152" s="104" t="s">
        <v>224</v>
      </c>
    </row>
    <row r="153" spans="1:10" x14ac:dyDescent="0.25">
      <c r="A153" s="104" t="s">
        <v>187</v>
      </c>
      <c r="B153" s="37"/>
      <c r="C153" s="37"/>
      <c r="D153" s="104" t="s">
        <v>187</v>
      </c>
      <c r="E153" s="104" t="s">
        <v>187</v>
      </c>
      <c r="F153" s="37"/>
      <c r="G153" s="37"/>
      <c r="H153" s="37"/>
      <c r="I153" s="104" t="s">
        <v>187</v>
      </c>
      <c r="J153" s="37"/>
    </row>
    <row r="154" spans="1:10" x14ac:dyDescent="0.25">
      <c r="A154" s="104" t="s">
        <v>211</v>
      </c>
      <c r="B154" s="37"/>
      <c r="C154" s="37"/>
      <c r="D154" s="37"/>
      <c r="E154" s="37"/>
      <c r="F154" s="37"/>
      <c r="G154" s="104" t="s">
        <v>211</v>
      </c>
      <c r="H154" s="37"/>
      <c r="I154" s="104" t="s">
        <v>211</v>
      </c>
      <c r="J154" s="37"/>
    </row>
    <row r="155" spans="1:10" x14ac:dyDescent="0.25">
      <c r="A155" s="104" t="s">
        <v>183</v>
      </c>
      <c r="B155" s="37"/>
      <c r="C155" s="104" t="s">
        <v>183</v>
      </c>
      <c r="D155" s="37"/>
      <c r="E155" s="37"/>
      <c r="F155" s="37"/>
      <c r="G155" s="37"/>
      <c r="H155" s="37"/>
      <c r="I155" s="104" t="s">
        <v>183</v>
      </c>
      <c r="J155" s="37"/>
    </row>
    <row r="156" spans="1:10" x14ac:dyDescent="0.25">
      <c r="A156" s="104" t="s">
        <v>184</v>
      </c>
      <c r="B156" s="104"/>
      <c r="C156" s="104" t="s">
        <v>184</v>
      </c>
      <c r="D156" s="104" t="s">
        <v>184</v>
      </c>
      <c r="E156" s="37"/>
      <c r="F156" s="37"/>
      <c r="G156" s="37"/>
      <c r="H156" s="37"/>
      <c r="I156" s="104" t="s">
        <v>184</v>
      </c>
      <c r="J156" s="37"/>
    </row>
    <row r="157" spans="1:10" x14ac:dyDescent="0.25">
      <c r="A157" s="104" t="s">
        <v>225</v>
      </c>
      <c r="B157" s="104"/>
      <c r="C157" s="37"/>
      <c r="D157" s="37"/>
      <c r="E157" s="37"/>
      <c r="F157" s="37"/>
      <c r="G157" s="37"/>
      <c r="H157" s="37"/>
      <c r="I157" s="37"/>
      <c r="J157" s="104" t="s">
        <v>225</v>
      </c>
    </row>
    <row r="158" spans="1:10" x14ac:dyDescent="0.25">
      <c r="A158" s="104" t="s">
        <v>177</v>
      </c>
      <c r="B158" s="104" t="s">
        <v>177</v>
      </c>
      <c r="C158" s="104" t="s">
        <v>177</v>
      </c>
      <c r="D158" s="37"/>
      <c r="E158" s="37"/>
      <c r="F158" s="37"/>
      <c r="G158" s="37"/>
      <c r="H158" s="37"/>
      <c r="I158" s="104" t="s">
        <v>177</v>
      </c>
      <c r="J158" s="37"/>
    </row>
    <row r="159" spans="1:10" x14ac:dyDescent="0.25">
      <c r="A159" s="104" t="s">
        <v>178</v>
      </c>
      <c r="B159" s="104" t="s">
        <v>178</v>
      </c>
      <c r="C159" s="37"/>
      <c r="D159" s="37"/>
      <c r="E159" s="37"/>
      <c r="F159" s="37"/>
      <c r="G159" s="37"/>
      <c r="H159" s="37"/>
      <c r="I159" s="37"/>
      <c r="J159" s="37"/>
    </row>
    <row r="160" spans="1:10" x14ac:dyDescent="0.25">
      <c r="A160" s="104" t="s">
        <v>179</v>
      </c>
      <c r="B160" s="104" t="s">
        <v>179</v>
      </c>
      <c r="C160" s="37"/>
      <c r="D160" s="37"/>
      <c r="E160" s="37"/>
      <c r="F160" s="37"/>
      <c r="G160" s="37"/>
      <c r="H160" s="37"/>
      <c r="I160" s="37"/>
      <c r="J160" s="37"/>
    </row>
    <row r="161" spans="1:10" x14ac:dyDescent="0.25">
      <c r="A161" s="104" t="s">
        <v>209</v>
      </c>
      <c r="B161" s="37"/>
      <c r="C161" s="37"/>
      <c r="D161" s="37"/>
      <c r="E161" s="37"/>
      <c r="F161" s="104" t="s">
        <v>209</v>
      </c>
      <c r="G161" s="104" t="s">
        <v>209</v>
      </c>
      <c r="H161" s="37"/>
      <c r="I161" s="37"/>
      <c r="J161" s="37"/>
    </row>
    <row r="162" spans="1:10" x14ac:dyDescent="0.25">
      <c r="A162" s="104" t="s">
        <v>185</v>
      </c>
      <c r="B162" s="37"/>
      <c r="C162" s="104" t="s">
        <v>185</v>
      </c>
      <c r="D162" s="104" t="s">
        <v>185</v>
      </c>
      <c r="E162" s="37"/>
      <c r="F162" s="37"/>
      <c r="G162" s="37"/>
      <c r="H162" s="37"/>
      <c r="I162" s="104" t="s">
        <v>185</v>
      </c>
      <c r="J162" s="37"/>
    </row>
    <row r="163" spans="1:10" x14ac:dyDescent="0.25">
      <c r="A163" s="104" t="s">
        <v>195</v>
      </c>
      <c r="B163" s="104"/>
      <c r="C163" s="37"/>
      <c r="D163" s="37"/>
      <c r="E163" s="104" t="s">
        <v>195</v>
      </c>
      <c r="F163" s="37"/>
      <c r="G163" s="37"/>
      <c r="H163" s="37"/>
      <c r="I163" s="104" t="s">
        <v>195</v>
      </c>
      <c r="J163" s="37"/>
    </row>
    <row r="164" spans="1:10" x14ac:dyDescent="0.25">
      <c r="A164" s="104" t="s">
        <v>217</v>
      </c>
      <c r="B164" s="104"/>
      <c r="C164" s="37"/>
      <c r="D164" s="37"/>
      <c r="E164" s="37"/>
      <c r="F164" s="37"/>
      <c r="G164" s="37"/>
      <c r="H164" s="104" t="s">
        <v>217</v>
      </c>
      <c r="I164" s="37"/>
      <c r="J164" s="37"/>
    </row>
    <row r="165" spans="1:10" x14ac:dyDescent="0.25">
      <c r="A165" s="104" t="s">
        <v>196</v>
      </c>
      <c r="B165" s="104"/>
      <c r="C165" s="37"/>
      <c r="D165" s="37"/>
      <c r="E165" s="104" t="s">
        <v>196</v>
      </c>
      <c r="F165" s="37"/>
      <c r="G165" s="37"/>
      <c r="H165" s="37"/>
      <c r="I165" s="104" t="s">
        <v>196</v>
      </c>
      <c r="J165" s="37"/>
    </row>
    <row r="166" spans="1:10" x14ac:dyDescent="0.25">
      <c r="A166" s="104" t="s">
        <v>226</v>
      </c>
      <c r="B166" s="104"/>
      <c r="C166" s="37"/>
      <c r="D166" s="37"/>
      <c r="E166" s="37"/>
      <c r="F166" s="37"/>
      <c r="G166" s="37"/>
      <c r="H166" s="37"/>
      <c r="I166" s="37"/>
      <c r="J166" s="104" t="s">
        <v>226</v>
      </c>
    </row>
    <row r="167" spans="1:10" x14ac:dyDescent="0.25">
      <c r="A167" s="104" t="s">
        <v>197</v>
      </c>
      <c r="B167" s="104"/>
      <c r="C167" s="37"/>
      <c r="D167" s="37"/>
      <c r="E167" s="104" t="s">
        <v>197</v>
      </c>
      <c r="F167" s="37"/>
      <c r="G167" s="37"/>
      <c r="H167" s="37"/>
      <c r="I167" s="37"/>
      <c r="J167" s="37"/>
    </row>
    <row r="168" spans="1:10" x14ac:dyDescent="0.25">
      <c r="A168" s="104" t="s">
        <v>212</v>
      </c>
      <c r="B168" s="104"/>
      <c r="C168" s="37"/>
      <c r="D168" s="37"/>
      <c r="E168" s="37"/>
      <c r="F168" s="37"/>
      <c r="G168" s="104" t="s">
        <v>212</v>
      </c>
      <c r="H168" s="37"/>
      <c r="I168" s="104" t="s">
        <v>212</v>
      </c>
      <c r="J168" s="37"/>
    </row>
    <row r="169" spans="1:10" x14ac:dyDescent="0.25">
      <c r="A169" s="104" t="s">
        <v>198</v>
      </c>
      <c r="B169" s="104"/>
      <c r="C169" s="37"/>
      <c r="D169" s="37"/>
      <c r="E169" s="104" t="s">
        <v>198</v>
      </c>
      <c r="F169" s="37"/>
      <c r="G169" s="37"/>
      <c r="H169" s="37"/>
      <c r="I169" s="37"/>
      <c r="J169" s="37"/>
    </row>
    <row r="170" spans="1:10" x14ac:dyDescent="0.25">
      <c r="A170" s="104" t="s">
        <v>199</v>
      </c>
      <c r="B170" s="104"/>
      <c r="C170" s="37"/>
      <c r="D170" s="37"/>
      <c r="E170" s="104" t="s">
        <v>199</v>
      </c>
      <c r="F170" s="37"/>
      <c r="G170" s="37"/>
      <c r="H170" s="37"/>
      <c r="I170" s="37"/>
      <c r="J170" s="37"/>
    </row>
    <row r="171" spans="1:10" x14ac:dyDescent="0.25">
      <c r="A171" s="104" t="s">
        <v>218</v>
      </c>
      <c r="B171" s="104"/>
      <c r="C171" s="37"/>
      <c r="D171" s="37"/>
      <c r="E171" s="37"/>
      <c r="F171" s="37"/>
      <c r="G171" s="37"/>
      <c r="H171" s="104" t="s">
        <v>218</v>
      </c>
      <c r="I171" s="37"/>
      <c r="J171" s="37"/>
    </row>
    <row r="172" spans="1:10" x14ac:dyDescent="0.25">
      <c r="A172" s="104" t="s">
        <v>219</v>
      </c>
      <c r="B172" s="104"/>
      <c r="C172" s="37"/>
      <c r="D172" s="37"/>
      <c r="E172" s="37"/>
      <c r="F172" s="37"/>
      <c r="G172" s="37"/>
      <c r="H172" s="104" t="s">
        <v>219</v>
      </c>
      <c r="I172" s="37"/>
      <c r="J172" s="104" t="s">
        <v>219</v>
      </c>
    </row>
    <row r="173" spans="1:10" x14ac:dyDescent="0.25">
      <c r="A173" s="104" t="s">
        <v>220</v>
      </c>
      <c r="B173" s="104"/>
      <c r="C173" s="37"/>
      <c r="D173" s="37"/>
      <c r="E173" s="37"/>
      <c r="F173" s="37"/>
      <c r="G173" s="37"/>
      <c r="H173" s="37"/>
      <c r="I173" s="104" t="s">
        <v>220</v>
      </c>
      <c r="J173" s="37"/>
    </row>
    <row r="174" spans="1:10" x14ac:dyDescent="0.25">
      <c r="A174" s="104" t="s">
        <v>188</v>
      </c>
      <c r="B174" s="104"/>
      <c r="C174" s="37"/>
      <c r="D174" s="104" t="s">
        <v>188</v>
      </c>
      <c r="E174" s="104" t="s">
        <v>188</v>
      </c>
      <c r="F174" s="37"/>
      <c r="G174" s="37"/>
      <c r="H174" s="37"/>
      <c r="I174" s="104" t="s">
        <v>188</v>
      </c>
      <c r="J174" s="37"/>
    </row>
    <row r="175" spans="1:10" x14ac:dyDescent="0.25">
      <c r="A175" s="104" t="s">
        <v>213</v>
      </c>
      <c r="B175" s="104"/>
      <c r="C175" s="37"/>
      <c r="D175" s="37"/>
      <c r="E175" s="37"/>
      <c r="F175" s="37"/>
      <c r="G175" s="104" t="s">
        <v>213</v>
      </c>
      <c r="H175" s="37"/>
      <c r="I175" s="104" t="s">
        <v>213</v>
      </c>
      <c r="J175" s="37"/>
    </row>
    <row r="176" spans="1:10" x14ac:dyDescent="0.25">
      <c r="A176" s="104" t="s">
        <v>200</v>
      </c>
      <c r="B176" s="104"/>
      <c r="C176" s="37"/>
      <c r="D176" s="37"/>
      <c r="E176" s="104" t="s">
        <v>200</v>
      </c>
      <c r="F176" s="37"/>
      <c r="G176" s="37"/>
      <c r="H176" s="37"/>
      <c r="I176" s="37"/>
      <c r="J176" s="37"/>
    </row>
    <row r="177" spans="1:10" x14ac:dyDescent="0.25">
      <c r="A177" s="104" t="s">
        <v>214</v>
      </c>
      <c r="B177" s="104"/>
      <c r="C177" s="37"/>
      <c r="D177" s="37"/>
      <c r="E177" s="37"/>
      <c r="F177" s="37"/>
      <c r="G177" s="104" t="s">
        <v>214</v>
      </c>
      <c r="H177" s="104" t="s">
        <v>214</v>
      </c>
      <c r="I177" s="37"/>
      <c r="J177" s="37"/>
    </row>
    <row r="178" spans="1:10" x14ac:dyDescent="0.25">
      <c r="A178" s="104" t="s">
        <v>189</v>
      </c>
      <c r="B178" s="104"/>
      <c r="C178" s="37"/>
      <c r="D178" s="104" t="s">
        <v>189</v>
      </c>
      <c r="E178" s="37"/>
      <c r="F178" s="37"/>
      <c r="G178" s="37"/>
      <c r="H178" s="37"/>
      <c r="I178" s="37"/>
      <c r="J178" s="37"/>
    </row>
    <row r="179" spans="1:10" x14ac:dyDescent="0.25">
      <c r="A179" s="104" t="s">
        <v>201</v>
      </c>
      <c r="B179" s="104"/>
      <c r="C179" s="37"/>
      <c r="D179" s="37"/>
      <c r="E179" s="104" t="s">
        <v>201</v>
      </c>
      <c r="F179" s="37"/>
      <c r="G179" s="37"/>
      <c r="H179" s="37"/>
      <c r="I179" s="104" t="s">
        <v>201</v>
      </c>
      <c r="J179" s="37"/>
    </row>
    <row r="180" spans="1:10" x14ac:dyDescent="0.25">
      <c r="A180" s="104" t="s">
        <v>202</v>
      </c>
      <c r="B180" s="104"/>
      <c r="C180" s="37"/>
      <c r="D180" s="37"/>
      <c r="E180" s="104" t="s">
        <v>202</v>
      </c>
      <c r="F180" s="37"/>
      <c r="G180" s="37"/>
      <c r="H180" s="37"/>
      <c r="I180" s="104" t="s">
        <v>202</v>
      </c>
      <c r="J180" s="37"/>
    </row>
    <row r="181" spans="1:10" x14ac:dyDescent="0.25">
      <c r="A181" s="104" t="s">
        <v>203</v>
      </c>
      <c r="B181" s="104"/>
      <c r="C181" s="37"/>
      <c r="D181" s="37"/>
      <c r="E181" s="104" t="s">
        <v>203</v>
      </c>
      <c r="F181" s="37"/>
      <c r="G181" s="37"/>
      <c r="H181" s="37"/>
      <c r="I181" s="37"/>
      <c r="J181" s="37"/>
    </row>
    <row r="182" spans="1:10" x14ac:dyDescent="0.25">
      <c r="A182" s="104" t="s">
        <v>204</v>
      </c>
      <c r="B182" s="104"/>
      <c r="C182" s="37"/>
      <c r="D182" s="37"/>
      <c r="E182" s="104" t="s">
        <v>204</v>
      </c>
      <c r="F182" s="104" t="s">
        <v>204</v>
      </c>
      <c r="G182" s="37"/>
      <c r="H182" s="37"/>
      <c r="I182" s="104" t="s">
        <v>204</v>
      </c>
      <c r="J182" s="37"/>
    </row>
    <row r="183" spans="1:10" x14ac:dyDescent="0.25">
      <c r="A183" s="104" t="s">
        <v>180</v>
      </c>
      <c r="B183" s="104" t="s">
        <v>180</v>
      </c>
      <c r="C183" s="104" t="s">
        <v>180</v>
      </c>
      <c r="D183" s="37"/>
      <c r="E183" s="37"/>
      <c r="F183" s="37"/>
      <c r="G183" s="37"/>
      <c r="H183" s="37"/>
      <c r="I183" s="104" t="s">
        <v>180</v>
      </c>
      <c r="J183" s="37"/>
    </row>
    <row r="184" spans="1:10" x14ac:dyDescent="0.25">
      <c r="A184" s="104" t="s">
        <v>227</v>
      </c>
      <c r="B184" s="37"/>
      <c r="C184" s="37"/>
      <c r="D184" s="37"/>
      <c r="E184" s="37"/>
      <c r="F184" s="37"/>
      <c r="G184" s="37"/>
      <c r="H184" s="37"/>
      <c r="I184" s="37"/>
      <c r="J184" s="104" t="s">
        <v>227</v>
      </c>
    </row>
    <row r="185" spans="1:10" x14ac:dyDescent="0.25">
      <c r="A185" s="104" t="s">
        <v>181</v>
      </c>
      <c r="B185" s="104" t="s">
        <v>181</v>
      </c>
      <c r="C185" s="104" t="s">
        <v>181</v>
      </c>
      <c r="D185" s="37"/>
      <c r="E185" s="37"/>
      <c r="F185" s="37"/>
      <c r="G185" s="37"/>
      <c r="H185" s="37"/>
      <c r="I185" s="37"/>
      <c r="J185" s="37"/>
    </row>
    <row r="186" spans="1:10" x14ac:dyDescent="0.25">
      <c r="A186" s="104" t="s">
        <v>228</v>
      </c>
      <c r="B186" s="104"/>
      <c r="C186" s="37"/>
      <c r="D186" s="37"/>
      <c r="E186" s="37"/>
      <c r="F186" s="37"/>
      <c r="G186" s="37"/>
      <c r="H186" s="37"/>
      <c r="I186" s="37"/>
      <c r="J186" s="104" t="s">
        <v>228</v>
      </c>
    </row>
    <row r="187" spans="1:10" x14ac:dyDescent="0.25">
      <c r="A187" s="104" t="s">
        <v>215</v>
      </c>
      <c r="B187" s="104"/>
      <c r="C187" s="37"/>
      <c r="D187" s="37"/>
      <c r="E187" s="37"/>
      <c r="F187" s="37"/>
      <c r="G187" s="104" t="s">
        <v>215</v>
      </c>
      <c r="H187" s="104" t="s">
        <v>215</v>
      </c>
      <c r="I187" s="37"/>
      <c r="J187" s="37"/>
    </row>
    <row r="188" spans="1:10" x14ac:dyDescent="0.25">
      <c r="A188" s="104" t="s">
        <v>190</v>
      </c>
      <c r="B188" s="104"/>
      <c r="C188" s="37"/>
      <c r="D188" s="104" t="s">
        <v>190</v>
      </c>
      <c r="E188" s="37"/>
      <c r="F188" s="37"/>
      <c r="G188" s="37"/>
      <c r="H188" s="37"/>
      <c r="I188" s="37"/>
      <c r="J188" s="37"/>
    </row>
  </sheetData>
  <sortState xmlns:xlrd2="http://schemas.microsoft.com/office/spreadsheetml/2017/richdata2" ref="A72:A128">
    <sortCondition ref="A72:A128"/>
  </sortState>
  <mergeCells count="33">
    <mergeCell ref="O10:O11"/>
    <mergeCell ref="O12:O13"/>
    <mergeCell ref="G47:H47"/>
    <mergeCell ref="G46:H46"/>
    <mergeCell ref="I55:I56"/>
    <mergeCell ref="J55:J56"/>
    <mergeCell ref="G48:H48"/>
    <mergeCell ref="G49:H49"/>
    <mergeCell ref="G50:H50"/>
    <mergeCell ref="G51:H51"/>
    <mergeCell ref="B70:J70"/>
    <mergeCell ref="B131:J131"/>
    <mergeCell ref="N10:N11"/>
    <mergeCell ref="N12:N13"/>
    <mergeCell ref="I57:I58"/>
    <mergeCell ref="J57:J58"/>
    <mergeCell ref="G52:H52"/>
    <mergeCell ref="P10:P11"/>
    <mergeCell ref="P12:P13"/>
    <mergeCell ref="H1:I1"/>
    <mergeCell ref="H2:I2"/>
    <mergeCell ref="H3:I3"/>
    <mergeCell ref="H4:I4"/>
    <mergeCell ref="H5:I5"/>
    <mergeCell ref="H6:I6"/>
    <mergeCell ref="H7:I7"/>
    <mergeCell ref="H8:I8"/>
    <mergeCell ref="L2:M2"/>
    <mergeCell ref="L3:M3"/>
    <mergeCell ref="L4:M4"/>
    <mergeCell ref="L5:M5"/>
    <mergeCell ref="L6:M6"/>
    <mergeCell ref="L7:M7"/>
  </mergeCells>
  <phoneticPr fontId="4"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76B3-6E00-4636-81A4-D7F57CFE293A}">
  <sheetPr>
    <pageSetUpPr fitToPage="1"/>
  </sheetPr>
  <dimension ref="A1:BA348"/>
  <sheetViews>
    <sheetView tabSelected="1" view="pageLayout" topLeftCell="A61" zoomScale="115" zoomScaleNormal="100" zoomScalePageLayoutView="115" workbookViewId="0">
      <selection activeCell="V125" sqref="V125:AA126"/>
    </sheetView>
  </sheetViews>
  <sheetFormatPr baseColWidth="10" defaultColWidth="0" defaultRowHeight="15" customHeight="1" zeroHeight="1" x14ac:dyDescent="0.25"/>
  <cols>
    <col min="1" max="27" width="3.7109375" style="69" customWidth="1"/>
    <col min="28" max="28" width="1.85546875" customWidth="1"/>
    <col min="29" max="33" width="3.7109375" hidden="1" customWidth="1"/>
    <col min="34" max="53" width="0" hidden="1" customWidth="1"/>
    <col min="54" max="16384" width="3.7109375" hidden="1"/>
  </cols>
  <sheetData>
    <row r="1" spans="28:52" ht="15" customHeight="1" x14ac:dyDescent="0.25"/>
    <row r="2" spans="28:52" ht="15" customHeight="1" x14ac:dyDescent="0.25"/>
    <row r="3" spans="28:52" ht="15" customHeight="1" x14ac:dyDescent="0.25"/>
    <row r="4" spans="28:52" ht="15" customHeight="1" x14ac:dyDescent="0.25"/>
    <row r="5" spans="28:52" ht="15" customHeight="1" x14ac:dyDescent="0.25"/>
    <row r="6" spans="28:52" ht="15" customHeight="1" x14ac:dyDescent="0.25"/>
    <row r="7" spans="28:52" ht="15" customHeight="1" x14ac:dyDescent="0.25"/>
    <row r="8" spans="28:52" ht="15" customHeight="1" x14ac:dyDescent="0.25"/>
    <row r="9" spans="28:52" ht="15" customHeight="1" x14ac:dyDescent="0.25"/>
    <row r="10" spans="28:52" ht="15" customHeight="1" x14ac:dyDescent="0.25"/>
    <row r="11" spans="28:52" ht="15" customHeight="1" x14ac:dyDescent="0.25"/>
    <row r="12" spans="28:52" ht="15" customHeight="1" x14ac:dyDescent="0.25"/>
    <row r="13" spans="28:52" ht="15" customHeight="1" x14ac:dyDescent="0.25"/>
    <row r="14" spans="28:52" ht="15" customHeight="1" x14ac:dyDescent="0.25">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row>
    <row r="15" spans="28:52" ht="15" customHeight="1" x14ac:dyDescent="0.25">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row>
    <row r="16" spans="28:52" ht="15" customHeight="1" x14ac:dyDescent="0.25">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row>
    <row r="17" spans="1:52" ht="15" customHeight="1" x14ac:dyDescent="0.25">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row>
    <row r="18" spans="1:52" ht="15" customHeight="1" x14ac:dyDescent="0.25">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row>
    <row r="19" spans="1:52" ht="15" customHeight="1" x14ac:dyDescent="0.25">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row>
    <row r="20" spans="1:52" ht="15" customHeight="1" x14ac:dyDescent="0.25">
      <c r="A20" s="305" t="s">
        <v>61</v>
      </c>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row>
    <row r="21" spans="1:52" ht="15" customHeight="1" x14ac:dyDescent="0.25">
      <c r="A21" s="305"/>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row>
    <row r="22" spans="1:52" ht="15" customHeight="1" x14ac:dyDescent="0.25">
      <c r="A22" s="305"/>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row>
    <row r="23" spans="1:52" ht="15" customHeight="1" x14ac:dyDescent="0.25">
      <c r="A23" s="305"/>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row>
    <row r="24" spans="1:52" ht="15" customHeight="1" x14ac:dyDescent="0.25">
      <c r="A24" s="305"/>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row>
    <row r="25" spans="1:52" ht="15" customHeight="1" x14ac:dyDescent="0.25">
      <c r="A25" s="305"/>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row>
    <row r="26" spans="1:52" ht="15" customHeight="1" x14ac:dyDescent="0.25">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row>
    <row r="27" spans="1:52" ht="15" customHeight="1" x14ac:dyDescent="0.25">
      <c r="A27" s="306" t="s">
        <v>62</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row>
    <row r="28" spans="1:52" ht="15" customHeight="1" x14ac:dyDescent="0.25">
      <c r="A28" s="306"/>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row>
    <row r="29" spans="1:52" ht="15" customHeight="1" x14ac:dyDescent="0.25">
      <c r="A29" s="306"/>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row>
    <row r="30" spans="1:52" ht="15" customHeight="1" x14ac:dyDescent="0.25">
      <c r="A30" s="306"/>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row>
    <row r="31" spans="1:52" ht="15" customHeight="1" x14ac:dyDescent="0.25">
      <c r="A31" s="307" t="s">
        <v>63</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row>
    <row r="32" spans="1:52" ht="15" customHeight="1" x14ac:dyDescent="0.25">
      <c r="A32" s="307"/>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row>
    <row r="33" spans="1:52" ht="15" customHeight="1" x14ac:dyDescent="0.25">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row>
    <row r="34" spans="1:52" ht="15" customHeight="1" x14ac:dyDescent="0.25">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row>
    <row r="35" spans="1:52" ht="15" customHeight="1" x14ac:dyDescent="0.25">
      <c r="A35" s="309" t="s">
        <v>64</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row>
    <row r="36" spans="1:52" ht="15" customHeight="1" x14ac:dyDescent="0.25">
      <c r="A36" s="309"/>
      <c r="B36" s="30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row>
    <row r="37" spans="1:52" ht="15" customHeight="1" x14ac:dyDescent="0.25">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row>
    <row r="38" spans="1:52" ht="15" customHeight="1" x14ac:dyDescent="0.25">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row>
    <row r="39" spans="1:52" ht="15" customHeight="1" x14ac:dyDescent="0.25">
      <c r="A39" s="151" t="s">
        <v>247</v>
      </c>
      <c r="B39" s="152"/>
      <c r="C39" s="155" t="s">
        <v>66</v>
      </c>
      <c r="D39" s="156"/>
      <c r="E39" s="156"/>
      <c r="F39" s="156"/>
      <c r="G39" s="156"/>
      <c r="H39" s="156"/>
      <c r="I39" s="156"/>
      <c r="J39" s="156"/>
      <c r="K39" s="156"/>
      <c r="L39" s="156"/>
      <c r="M39" s="156"/>
      <c r="N39" s="156"/>
      <c r="O39" s="156"/>
      <c r="P39" s="156"/>
      <c r="Q39" s="156"/>
      <c r="R39" s="156"/>
      <c r="S39" s="156"/>
      <c r="T39" s="156"/>
      <c r="U39" s="156"/>
      <c r="V39" s="157"/>
      <c r="W39" s="151"/>
      <c r="X39" s="161"/>
      <c r="Y39" s="161"/>
      <c r="Z39" s="161"/>
      <c r="AA39" s="152"/>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row>
    <row r="40" spans="1:52" ht="15" customHeight="1" x14ac:dyDescent="0.25">
      <c r="A40" s="153"/>
      <c r="B40" s="154"/>
      <c r="C40" s="158"/>
      <c r="D40" s="159"/>
      <c r="E40" s="159"/>
      <c r="F40" s="159"/>
      <c r="G40" s="159"/>
      <c r="H40" s="159"/>
      <c r="I40" s="159"/>
      <c r="J40" s="159"/>
      <c r="K40" s="159"/>
      <c r="L40" s="159"/>
      <c r="M40" s="159"/>
      <c r="N40" s="159"/>
      <c r="O40" s="159"/>
      <c r="P40" s="159"/>
      <c r="Q40" s="159"/>
      <c r="R40" s="159"/>
      <c r="S40" s="159"/>
      <c r="T40" s="159"/>
      <c r="U40" s="159"/>
      <c r="V40" s="160"/>
      <c r="W40" s="153"/>
      <c r="X40" s="162"/>
      <c r="Y40" s="162"/>
      <c r="Z40" s="162"/>
      <c r="AA40" s="154"/>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row>
    <row r="41" spans="1:52" ht="15" customHeight="1" x14ac:dyDescent="0.25">
      <c r="A41" s="311" t="s">
        <v>68</v>
      </c>
      <c r="B41" s="312"/>
      <c r="C41" s="312"/>
      <c r="D41" s="312"/>
      <c r="E41" s="312"/>
      <c r="F41" s="313"/>
      <c r="G41" s="248"/>
      <c r="H41" s="249"/>
      <c r="I41" s="249"/>
      <c r="J41" s="249"/>
      <c r="K41" s="249"/>
      <c r="L41" s="249"/>
      <c r="M41" s="249"/>
      <c r="N41" s="249"/>
      <c r="O41" s="249"/>
      <c r="P41" s="249"/>
      <c r="Q41" s="249"/>
      <c r="R41" s="249"/>
      <c r="S41" s="249"/>
      <c r="T41" s="141" t="s">
        <v>105</v>
      </c>
      <c r="U41" s="141"/>
      <c r="V41" s="141"/>
      <c r="W41" s="144"/>
      <c r="X41" s="145"/>
      <c r="Y41" s="145"/>
      <c r="Z41" s="145"/>
      <c r="AA41" s="146"/>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row>
    <row r="42" spans="1:52" ht="15" customHeight="1" x14ac:dyDescent="0.25">
      <c r="A42" s="311" t="s">
        <v>69</v>
      </c>
      <c r="B42" s="312"/>
      <c r="C42" s="312"/>
      <c r="D42" s="312"/>
      <c r="E42" s="312"/>
      <c r="F42" s="313"/>
      <c r="G42" s="133"/>
      <c r="H42" s="134"/>
      <c r="I42" s="134"/>
      <c r="J42" s="134"/>
      <c r="K42" s="134"/>
      <c r="L42" s="134"/>
      <c r="M42" s="134"/>
      <c r="N42" s="134"/>
      <c r="O42" s="134"/>
      <c r="P42" s="127" t="s">
        <v>267</v>
      </c>
      <c r="Q42" s="128"/>
      <c r="R42" s="128"/>
      <c r="S42" s="128"/>
      <c r="T42" s="129"/>
      <c r="U42" s="133"/>
      <c r="V42" s="134"/>
      <c r="W42" s="134"/>
      <c r="X42" s="134"/>
      <c r="Y42" s="134"/>
      <c r="Z42" s="134"/>
      <c r="AA42" s="135"/>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row>
    <row r="43" spans="1:52" ht="15" customHeight="1" x14ac:dyDescent="0.25">
      <c r="A43" s="311" t="s">
        <v>70</v>
      </c>
      <c r="B43" s="312"/>
      <c r="C43" s="312"/>
      <c r="D43" s="312"/>
      <c r="E43" s="312"/>
      <c r="F43" s="313"/>
      <c r="G43" s="132"/>
      <c r="H43" s="130"/>
      <c r="I43" s="130"/>
      <c r="J43" s="130"/>
      <c r="K43" s="130"/>
      <c r="L43" s="130"/>
      <c r="M43" s="130"/>
      <c r="N43" s="130"/>
      <c r="O43" s="131"/>
      <c r="P43" s="127" t="s">
        <v>268</v>
      </c>
      <c r="Q43" s="128"/>
      <c r="R43" s="128"/>
      <c r="S43" s="128"/>
      <c r="T43" s="129"/>
      <c r="U43" s="130"/>
      <c r="V43" s="130"/>
      <c r="W43" s="130"/>
      <c r="X43" s="130"/>
      <c r="Y43" s="130"/>
      <c r="Z43" s="130"/>
      <c r="AA43" s="131"/>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row>
    <row r="44" spans="1:52" ht="15" customHeight="1" x14ac:dyDescent="0.25">
      <c r="A44" s="271" t="s">
        <v>67</v>
      </c>
      <c r="B44" s="272"/>
      <c r="C44" s="272"/>
      <c r="D44" s="272"/>
      <c r="E44" s="273"/>
      <c r="F44" s="147"/>
      <c r="G44" s="148"/>
      <c r="H44" s="148"/>
      <c r="I44" s="148"/>
      <c r="J44" s="148"/>
      <c r="K44" s="141" t="s">
        <v>249</v>
      </c>
      <c r="L44" s="141"/>
      <c r="M44" s="141"/>
      <c r="N44" s="141"/>
      <c r="O44" s="143"/>
      <c r="P44" s="143"/>
      <c r="Q44" s="143"/>
      <c r="R44" s="141" t="s">
        <v>103</v>
      </c>
      <c r="S44" s="141"/>
      <c r="T44" s="141"/>
      <c r="U44" s="141"/>
      <c r="V44" s="141"/>
      <c r="W44" s="142"/>
      <c r="X44" s="142"/>
      <c r="Y44" s="142"/>
      <c r="Z44" s="142"/>
      <c r="AA44" s="142"/>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row>
    <row r="45" spans="1:52" ht="15" customHeight="1" x14ac:dyDescent="0.25">
      <c r="A45" s="274"/>
      <c r="B45" s="275"/>
      <c r="C45" s="275"/>
      <c r="D45" s="275"/>
      <c r="E45" s="276"/>
      <c r="F45" s="149"/>
      <c r="G45" s="150"/>
      <c r="H45" s="150"/>
      <c r="I45" s="150"/>
      <c r="J45" s="150"/>
      <c r="K45" s="141" t="s">
        <v>102</v>
      </c>
      <c r="L45" s="141"/>
      <c r="M45" s="141"/>
      <c r="N45" s="141"/>
      <c r="O45" s="144"/>
      <c r="P45" s="145"/>
      <c r="Q45" s="146"/>
      <c r="R45" s="141" t="s">
        <v>104</v>
      </c>
      <c r="S45" s="141"/>
      <c r="T45" s="141"/>
      <c r="U45" s="141"/>
      <c r="V45" s="141"/>
      <c r="W45" s="133"/>
      <c r="X45" s="134"/>
      <c r="Y45" s="134"/>
      <c r="Z45" s="134"/>
      <c r="AA45" s="135"/>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row>
    <row r="46" spans="1:52" ht="15" customHeight="1" x14ac:dyDescent="0.25">
      <c r="A46" s="250" t="s">
        <v>246</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2"/>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row>
    <row r="47" spans="1:52" ht="15" customHeight="1" x14ac:dyDescent="0.25">
      <c r="A47" s="119"/>
      <c r="B47" s="111" t="s">
        <v>72</v>
      </c>
      <c r="C47" s="118"/>
      <c r="D47" s="119"/>
      <c r="E47" s="111" t="s">
        <v>73</v>
      </c>
      <c r="F47" s="118"/>
      <c r="G47" s="119"/>
      <c r="H47" s="111" t="s">
        <v>74</v>
      </c>
      <c r="I47" s="118"/>
      <c r="J47" s="119"/>
      <c r="K47" s="111" t="s">
        <v>21</v>
      </c>
      <c r="L47" s="118"/>
      <c r="M47" s="119"/>
      <c r="N47" s="111" t="s">
        <v>25</v>
      </c>
      <c r="O47" s="118"/>
      <c r="P47" s="119"/>
      <c r="Q47" s="111" t="s">
        <v>2</v>
      </c>
      <c r="R47" s="118"/>
      <c r="S47" s="119"/>
      <c r="T47" s="111" t="s">
        <v>23</v>
      </c>
      <c r="U47" s="118"/>
      <c r="V47" s="119"/>
      <c r="W47" s="111" t="s">
        <v>75</v>
      </c>
      <c r="X47" s="118"/>
      <c r="Y47" s="119"/>
      <c r="Z47" s="111" t="s">
        <v>24</v>
      </c>
      <c r="AA47" s="118"/>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row>
    <row r="48" spans="1:52" ht="15" customHeight="1" x14ac:dyDescent="0.25">
      <c r="A48" s="140" t="s">
        <v>245</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row>
    <row r="49" spans="1:52" ht="15" customHeight="1" x14ac:dyDescent="0.25">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row>
    <row r="50" spans="1:52" ht="15" customHeight="1" x14ac:dyDescent="0.25">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row>
    <row r="51" spans="1:52" ht="15" customHeight="1" x14ac:dyDescent="0.25">
      <c r="B51" s="310"/>
      <c r="C51" s="310"/>
      <c r="D51" s="310"/>
      <c r="E51" s="310"/>
      <c r="F51" s="310"/>
      <c r="G51" s="310"/>
      <c r="H51" s="310"/>
      <c r="I51" s="310"/>
      <c r="J51" s="310"/>
      <c r="K51" s="310"/>
      <c r="L51" s="310"/>
      <c r="M51" s="310"/>
      <c r="O51" s="310"/>
      <c r="P51" s="310"/>
      <c r="Q51" s="310"/>
      <c r="R51" s="310"/>
      <c r="S51" s="310"/>
      <c r="T51" s="310"/>
      <c r="U51" s="310"/>
      <c r="V51" s="310"/>
      <c r="W51" s="310"/>
      <c r="X51" s="310"/>
      <c r="Y51" s="310"/>
      <c r="Z51" s="310"/>
      <c r="AB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row>
    <row r="52" spans="1:52" ht="15" customHeight="1" x14ac:dyDescent="0.25">
      <c r="B52" s="310"/>
      <c r="C52" s="310"/>
      <c r="D52" s="310"/>
      <c r="E52" s="310"/>
      <c r="F52" s="310"/>
      <c r="G52" s="310"/>
      <c r="H52" s="310"/>
      <c r="I52" s="310"/>
      <c r="J52" s="310"/>
      <c r="K52" s="310"/>
      <c r="L52" s="310"/>
      <c r="M52" s="310"/>
      <c r="O52" s="310"/>
      <c r="P52" s="310"/>
      <c r="Q52" s="310"/>
      <c r="R52" s="310"/>
      <c r="S52" s="310"/>
      <c r="T52" s="310"/>
      <c r="U52" s="310"/>
      <c r="V52" s="310"/>
      <c r="W52" s="310"/>
      <c r="X52" s="310"/>
      <c r="Y52" s="310"/>
      <c r="Z52" s="310"/>
      <c r="AB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row>
    <row r="53" spans="1:52" ht="15" customHeight="1" x14ac:dyDescent="0.25">
      <c r="B53" s="310"/>
      <c r="C53" s="310"/>
      <c r="D53" s="310"/>
      <c r="E53" s="310"/>
      <c r="F53" s="310"/>
      <c r="G53" s="310"/>
      <c r="H53" s="310"/>
      <c r="I53" s="310"/>
      <c r="J53" s="310"/>
      <c r="K53" s="310"/>
      <c r="L53" s="310"/>
      <c r="M53" s="310"/>
      <c r="O53" s="310"/>
      <c r="P53" s="310"/>
      <c r="Q53" s="310"/>
      <c r="R53" s="310"/>
      <c r="S53" s="310"/>
      <c r="T53" s="310"/>
      <c r="U53" s="310"/>
      <c r="V53" s="310"/>
      <c r="W53" s="310"/>
      <c r="X53" s="310"/>
      <c r="Y53" s="310"/>
      <c r="Z53" s="310"/>
      <c r="AB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row>
    <row r="54" spans="1:52" ht="15" customHeight="1" x14ac:dyDescent="0.25">
      <c r="B54" s="310"/>
      <c r="C54" s="310"/>
      <c r="D54" s="310"/>
      <c r="E54" s="310"/>
      <c r="F54" s="310"/>
      <c r="G54" s="310"/>
      <c r="H54" s="310"/>
      <c r="I54" s="310"/>
      <c r="J54" s="310"/>
      <c r="K54" s="310"/>
      <c r="L54" s="310"/>
      <c r="M54" s="310"/>
      <c r="O54" s="310"/>
      <c r="P54" s="310"/>
      <c r="Q54" s="310"/>
      <c r="R54" s="310"/>
      <c r="S54" s="310"/>
      <c r="T54" s="310"/>
      <c r="U54" s="310"/>
      <c r="V54" s="310"/>
      <c r="W54" s="310"/>
      <c r="X54" s="310"/>
      <c r="Y54" s="310"/>
      <c r="Z54" s="310"/>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row>
    <row r="55" spans="1:52" ht="15" customHeight="1" x14ac:dyDescent="0.25">
      <c r="B55" s="139"/>
      <c r="C55" s="139"/>
      <c r="D55" s="139"/>
      <c r="E55" s="139"/>
      <c r="F55" s="139"/>
      <c r="G55" s="139"/>
      <c r="H55" s="139"/>
      <c r="I55" s="139"/>
      <c r="J55" s="139"/>
      <c r="K55" s="139"/>
      <c r="L55" s="139"/>
      <c r="M55" s="139"/>
      <c r="N55" s="73"/>
      <c r="O55" s="139"/>
      <c r="P55" s="139"/>
      <c r="Q55" s="139"/>
      <c r="R55" s="139"/>
      <c r="S55" s="139"/>
      <c r="T55" s="139"/>
      <c r="U55" s="139"/>
      <c r="V55" s="139"/>
      <c r="W55" s="139"/>
      <c r="X55" s="139"/>
      <c r="Y55" s="139"/>
      <c r="Z55" s="13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row>
    <row r="56" spans="1:52" ht="15" customHeight="1" x14ac:dyDescent="0.25">
      <c r="B56" s="139"/>
      <c r="C56" s="139"/>
      <c r="D56" s="139"/>
      <c r="E56" s="139"/>
      <c r="F56" s="139"/>
      <c r="G56" s="139"/>
      <c r="H56" s="139"/>
      <c r="I56" s="139"/>
      <c r="J56" s="139"/>
      <c r="K56" s="139"/>
      <c r="L56" s="139"/>
      <c r="M56" s="139"/>
      <c r="O56" s="139"/>
      <c r="P56" s="139"/>
      <c r="Q56" s="139"/>
      <c r="R56" s="139"/>
      <c r="S56" s="139"/>
      <c r="T56" s="139"/>
      <c r="U56" s="139"/>
      <c r="V56" s="139"/>
      <c r="W56" s="139"/>
      <c r="X56" s="139"/>
      <c r="Y56" s="139"/>
      <c r="Z56" s="13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row>
    <row r="57" spans="1:52" ht="15" customHeight="1" x14ac:dyDescent="0.25">
      <c r="B57" s="308" t="s">
        <v>98</v>
      </c>
      <c r="C57" s="308"/>
      <c r="D57" s="308"/>
      <c r="E57" s="308"/>
      <c r="F57" s="308"/>
      <c r="G57" s="308"/>
      <c r="H57" s="308"/>
      <c r="I57" s="308"/>
      <c r="J57" s="308"/>
      <c r="K57" s="308"/>
      <c r="L57" s="308"/>
      <c r="M57" s="308"/>
      <c r="O57" s="308" t="s">
        <v>99</v>
      </c>
      <c r="P57" s="308"/>
      <c r="Q57" s="308"/>
      <c r="R57" s="308"/>
      <c r="S57" s="308"/>
      <c r="T57" s="308"/>
      <c r="U57" s="308"/>
      <c r="V57" s="308"/>
      <c r="W57" s="308"/>
      <c r="X57" s="308"/>
      <c r="Y57" s="308"/>
      <c r="Z57" s="308"/>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row>
    <row r="58" spans="1:52" ht="15" customHeight="1" x14ac:dyDescent="0.25">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row>
    <row r="59" spans="1:52" ht="15" customHeight="1" x14ac:dyDescent="0.25">
      <c r="A59" s="151" t="s">
        <v>65</v>
      </c>
      <c r="B59" s="152"/>
      <c r="C59" s="155" t="s">
        <v>248</v>
      </c>
      <c r="D59" s="156"/>
      <c r="E59" s="156"/>
      <c r="F59" s="156"/>
      <c r="G59" s="156"/>
      <c r="H59" s="156"/>
      <c r="I59" s="156"/>
      <c r="J59" s="156"/>
      <c r="K59" s="156"/>
      <c r="L59" s="156"/>
      <c r="M59" s="156"/>
      <c r="N59" s="156"/>
      <c r="O59" s="156"/>
      <c r="P59" s="156"/>
      <c r="Q59" s="156"/>
      <c r="R59" s="156"/>
      <c r="S59" s="156"/>
      <c r="T59" s="156"/>
      <c r="U59" s="156"/>
      <c r="V59" s="157"/>
      <c r="W59" s="151"/>
      <c r="X59" s="161"/>
      <c r="Y59" s="161"/>
      <c r="Z59" s="161"/>
      <c r="AA59" s="152"/>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row>
    <row r="60" spans="1:52" ht="15" customHeight="1" x14ac:dyDescent="0.25">
      <c r="A60" s="153"/>
      <c r="B60" s="154"/>
      <c r="C60" s="158"/>
      <c r="D60" s="159"/>
      <c r="E60" s="159"/>
      <c r="F60" s="159"/>
      <c r="G60" s="159"/>
      <c r="H60" s="159"/>
      <c r="I60" s="159"/>
      <c r="J60" s="159"/>
      <c r="K60" s="159"/>
      <c r="L60" s="159"/>
      <c r="M60" s="159"/>
      <c r="N60" s="159"/>
      <c r="O60" s="159"/>
      <c r="P60" s="159"/>
      <c r="Q60" s="159"/>
      <c r="R60" s="159"/>
      <c r="S60" s="159"/>
      <c r="T60" s="159"/>
      <c r="U60" s="159"/>
      <c r="V60" s="160"/>
      <c r="W60" s="153"/>
      <c r="X60" s="162"/>
      <c r="Y60" s="162"/>
      <c r="Z60" s="162"/>
      <c r="AA60" s="154"/>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row>
    <row r="61" spans="1:52" ht="15" customHeight="1" x14ac:dyDescent="0.25">
      <c r="A61" s="136" t="s">
        <v>259</v>
      </c>
      <c r="B61" s="136"/>
      <c r="C61" s="137" t="s">
        <v>260</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row>
    <row r="62" spans="1:52" ht="15" customHeight="1" x14ac:dyDescent="0.25">
      <c r="A62" s="136"/>
      <c r="B62" s="136"/>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row>
    <row r="63" spans="1:52" ht="15" customHeight="1" x14ac:dyDescent="0.25">
      <c r="A63" s="138" t="s">
        <v>266</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row>
    <row r="64" spans="1:52" ht="15" customHeight="1" x14ac:dyDescent="0.2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row>
    <row r="65" spans="1:27" ht="15" customHeight="1" x14ac:dyDescent="0.2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row>
    <row r="66" spans="1:27" ht="15" customHeight="1" x14ac:dyDescent="0.25">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row>
    <row r="67" spans="1:27" ht="15" customHeight="1" x14ac:dyDescent="0.25">
      <c r="A67" s="136" t="s">
        <v>261</v>
      </c>
      <c r="B67" s="136"/>
      <c r="C67" s="137" t="str">
        <f>C39</f>
        <v>ANTECEDENTES GENERALES</v>
      </c>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row>
    <row r="68" spans="1:27" ht="15" customHeight="1" x14ac:dyDescent="0.25">
      <c r="A68" s="136"/>
      <c r="B68" s="136"/>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row>
    <row r="69" spans="1:27" ht="15" customHeight="1" x14ac:dyDescent="0.25">
      <c r="A69" s="138" t="s">
        <v>274</v>
      </c>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row>
    <row r="70" spans="1:27" ht="15" customHeight="1" x14ac:dyDescent="0.25">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row>
    <row r="71" spans="1:27" ht="15" customHeight="1" x14ac:dyDescent="0.25">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row>
    <row r="72" spans="1:27" ht="15" customHeight="1" x14ac:dyDescent="0.25">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row>
    <row r="73" spans="1:27" ht="15" customHeight="1" x14ac:dyDescent="0.25">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row>
    <row r="74" spans="1:27" ht="15" customHeight="1" x14ac:dyDescent="0.25"/>
    <row r="75" spans="1:27" ht="15" customHeight="1" x14ac:dyDescent="0.25">
      <c r="A75" s="136" t="s">
        <v>262</v>
      </c>
      <c r="B75" s="136"/>
      <c r="C75" s="137" t="str">
        <f>C117</f>
        <v>COMPORTAMIENTO TÉRMICO POR ELEMENTO</v>
      </c>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row>
    <row r="76" spans="1:27" ht="15" customHeight="1" x14ac:dyDescent="0.25">
      <c r="A76" s="136"/>
      <c r="B76" s="136"/>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row>
    <row r="77" spans="1:27" ht="15" customHeight="1" x14ac:dyDescent="0.25">
      <c r="A77" s="138" t="s">
        <v>275</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row>
    <row r="78" spans="1:27" ht="15" customHeight="1" x14ac:dyDescent="0.25">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row>
    <row r="79" spans="1:27" ht="15" customHeight="1" x14ac:dyDescent="0.25">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row>
    <row r="80" spans="1:27" ht="15" customHeight="1" x14ac:dyDescent="0.25">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row>
    <row r="81" spans="1:27" ht="15" customHeight="1" x14ac:dyDescent="0.25">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row>
    <row r="82" spans="1:27" ht="15" customHeight="1" x14ac:dyDescent="0.25">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row>
    <row r="83" spans="1:27" ht="15" customHeight="1" x14ac:dyDescent="0.25">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row>
    <row r="84" spans="1:27" ht="15" customHeight="1" x14ac:dyDescent="0.25">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row>
    <row r="85" spans="1:27" ht="15" customHeight="1" x14ac:dyDescent="0.25">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row>
    <row r="86" spans="1:27" ht="15" customHeight="1" x14ac:dyDescent="0.25">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row>
    <row r="87" spans="1:27" ht="15" customHeight="1" x14ac:dyDescent="0.25">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row>
    <row r="88" spans="1:27" ht="15" customHeight="1" x14ac:dyDescent="0.25"/>
    <row r="89" spans="1:27" ht="15" customHeight="1" x14ac:dyDescent="0.25">
      <c r="A89" s="136" t="s">
        <v>263</v>
      </c>
      <c r="B89" s="136"/>
      <c r="C89" s="137" t="str">
        <f>C175</f>
        <v>INFILTRACIONES DE AIRE Y VENTILACION</v>
      </c>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row>
    <row r="90" spans="1:27" ht="15" customHeight="1" x14ac:dyDescent="0.25">
      <c r="A90" s="136"/>
      <c r="B90" s="136"/>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row>
    <row r="91" spans="1:27" ht="15" customHeight="1" x14ac:dyDescent="0.25">
      <c r="A91" s="138" t="s">
        <v>272</v>
      </c>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row>
    <row r="92" spans="1:27" ht="15" customHeight="1" x14ac:dyDescent="0.25">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row>
    <row r="93" spans="1:27" ht="15" customHeight="1" x14ac:dyDescent="0.25">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row>
    <row r="94" spans="1:27" ht="15" customHeight="1" x14ac:dyDescent="0.25"/>
    <row r="95" spans="1:27" ht="15" customHeight="1" x14ac:dyDescent="0.25">
      <c r="A95" s="136" t="s">
        <v>264</v>
      </c>
      <c r="B95" s="136"/>
      <c r="C95" s="137" t="str">
        <f>C233</f>
        <v>SUPERFICIE DE VENTANAS</v>
      </c>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row>
    <row r="96" spans="1:27" ht="15" customHeight="1" x14ac:dyDescent="0.25">
      <c r="A96" s="136"/>
      <c r="B96" s="136"/>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row>
    <row r="97" spans="1:52" ht="15" customHeight="1" x14ac:dyDescent="0.25">
      <c r="A97" s="138" t="s">
        <v>276</v>
      </c>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row>
    <row r="98" spans="1:52" ht="15" customHeight="1" x14ac:dyDescent="0.25">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row>
    <row r="99" spans="1:52" ht="15" customHeight="1" x14ac:dyDescent="0.25">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row>
    <row r="100" spans="1:52" ht="15" customHeight="1" x14ac:dyDescent="0.25">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row>
    <row r="101" spans="1:52" ht="15" customHeight="1" x14ac:dyDescent="0.25">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row>
    <row r="102" spans="1:52" ht="15" customHeight="1" x14ac:dyDescent="0.25">
      <c r="A102" s="136" t="s">
        <v>269</v>
      </c>
      <c r="B102" s="136"/>
      <c r="C102" s="137" t="str">
        <f>C291</f>
        <v>CONDENSACION</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row>
    <row r="103" spans="1:52" ht="15" customHeight="1" x14ac:dyDescent="0.25">
      <c r="A103" s="136"/>
      <c r="B103" s="136"/>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row>
    <row r="104" spans="1:52" ht="15" customHeight="1" x14ac:dyDescent="0.25">
      <c r="A104" s="138" t="s">
        <v>273</v>
      </c>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row>
    <row r="105" spans="1:52" ht="15" customHeight="1" x14ac:dyDescent="0.25">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row>
    <row r="106" spans="1:52" ht="15" customHeight="1" x14ac:dyDescent="0.25">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row>
    <row r="107" spans="1:52" ht="15" customHeight="1" x14ac:dyDescent="0.25">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52" ht="15" customHeight="1" x14ac:dyDescent="0.25">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row>
    <row r="109" spans="1:52" ht="15" customHeight="1" x14ac:dyDescent="0.25">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row>
    <row r="110" spans="1:52" ht="15" customHeight="1" x14ac:dyDescent="0.25">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row>
    <row r="111" spans="1:52" ht="15" customHeight="1" x14ac:dyDescent="0.25">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row>
    <row r="112" spans="1:52" ht="15" customHeight="1" x14ac:dyDescent="0.25">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row>
    <row r="113" spans="1:52" ht="15" customHeight="1" x14ac:dyDescent="0.25">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row>
    <row r="114" spans="1:52" ht="15" customHeight="1" x14ac:dyDescent="0.25">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row>
    <row r="115" spans="1:52" ht="15" customHeight="1" x14ac:dyDescent="0.25">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row>
    <row r="116" spans="1:52" ht="15" customHeight="1" x14ac:dyDescent="0.25">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row>
    <row r="117" spans="1:52" ht="15" customHeight="1" x14ac:dyDescent="0.25">
      <c r="A117" s="209" t="s">
        <v>76</v>
      </c>
      <c r="B117" s="209"/>
      <c r="C117" s="210" t="s">
        <v>271</v>
      </c>
      <c r="D117" s="210"/>
      <c r="E117" s="210"/>
      <c r="F117" s="210"/>
      <c r="G117" s="210"/>
      <c r="H117" s="210"/>
      <c r="I117" s="210"/>
      <c r="J117" s="210"/>
      <c r="K117" s="210"/>
      <c r="L117" s="210"/>
      <c r="M117" s="210"/>
      <c r="N117" s="210"/>
      <c r="O117" s="210"/>
      <c r="P117" s="210"/>
      <c r="Q117" s="210"/>
      <c r="R117" s="210"/>
      <c r="S117" s="210"/>
      <c r="T117" s="210"/>
      <c r="U117" s="210"/>
      <c r="V117" s="210"/>
      <c r="W117" s="209"/>
      <c r="X117" s="209"/>
      <c r="Y117" s="209"/>
      <c r="Z117" s="209"/>
      <c r="AA117" s="209"/>
    </row>
    <row r="118" spans="1:52" ht="15" customHeight="1" x14ac:dyDescent="0.25">
      <c r="A118" s="209"/>
      <c r="B118" s="209"/>
      <c r="C118" s="210"/>
      <c r="D118" s="210"/>
      <c r="E118" s="210"/>
      <c r="F118" s="210"/>
      <c r="G118" s="210"/>
      <c r="H118" s="210"/>
      <c r="I118" s="210"/>
      <c r="J118" s="210"/>
      <c r="K118" s="210"/>
      <c r="L118" s="210"/>
      <c r="M118" s="210"/>
      <c r="N118" s="210"/>
      <c r="O118" s="210"/>
      <c r="P118" s="210"/>
      <c r="Q118" s="210"/>
      <c r="R118" s="210"/>
      <c r="S118" s="210"/>
      <c r="T118" s="210"/>
      <c r="U118" s="210"/>
      <c r="V118" s="210"/>
      <c r="W118" s="209"/>
      <c r="X118" s="209"/>
      <c r="Y118" s="209"/>
      <c r="Z118" s="209"/>
      <c r="AA118" s="209"/>
    </row>
    <row r="119" spans="1:52" ht="15" customHeight="1" x14ac:dyDescent="0.25">
      <c r="A119" s="304" t="s">
        <v>238</v>
      </c>
      <c r="B119" s="304"/>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c r="AA119" s="304"/>
    </row>
    <row r="120" spans="1:52" ht="15" customHeight="1" x14ac:dyDescent="0.25">
      <c r="A120" s="211" t="s">
        <v>113</v>
      </c>
      <c r="B120" s="250" t="s">
        <v>77</v>
      </c>
      <c r="C120" s="251"/>
      <c r="D120" s="251"/>
      <c r="E120" s="252"/>
      <c r="F120" s="218" t="s">
        <v>115</v>
      </c>
      <c r="G120" s="219"/>
      <c r="H120" s="219"/>
      <c r="I120" s="219"/>
      <c r="J120" s="231"/>
      <c r="K120" s="218" t="s">
        <v>112</v>
      </c>
      <c r="L120" s="219"/>
      <c r="M120" s="219"/>
      <c r="N120" s="231"/>
      <c r="O120" s="168" t="s">
        <v>108</v>
      </c>
      <c r="P120" s="168"/>
      <c r="Q120" s="168"/>
      <c r="R120" s="168"/>
      <c r="S120" s="168" t="s">
        <v>82</v>
      </c>
      <c r="T120" s="168"/>
      <c r="U120" s="168"/>
      <c r="V120" s="168" t="s">
        <v>114</v>
      </c>
      <c r="W120" s="168"/>
      <c r="X120" s="168"/>
      <c r="Y120" s="168"/>
      <c r="Z120" s="168"/>
      <c r="AA120" s="168"/>
    </row>
    <row r="121" spans="1:52" ht="15" customHeight="1" x14ac:dyDescent="0.25">
      <c r="A121" s="211"/>
      <c r="B121" s="292"/>
      <c r="C121" s="293"/>
      <c r="D121" s="293"/>
      <c r="E121" s="294"/>
      <c r="F121" s="220"/>
      <c r="G121" s="221"/>
      <c r="H121" s="221"/>
      <c r="I121" s="221"/>
      <c r="J121" s="269"/>
      <c r="K121" s="220"/>
      <c r="L121" s="221"/>
      <c r="M121" s="221"/>
      <c r="N121" s="269"/>
      <c r="O121" s="168"/>
      <c r="P121" s="168"/>
      <c r="Q121" s="168"/>
      <c r="R121" s="168"/>
      <c r="S121" s="168"/>
      <c r="T121" s="168"/>
      <c r="U121" s="168"/>
      <c r="V121" s="168"/>
      <c r="W121" s="168"/>
      <c r="X121" s="168"/>
      <c r="Y121" s="168"/>
      <c r="Z121" s="168"/>
      <c r="AA121" s="168"/>
    </row>
    <row r="122" spans="1:52" ht="15" customHeight="1" x14ac:dyDescent="0.25">
      <c r="A122" s="211"/>
      <c r="B122" s="295"/>
      <c r="C122" s="296"/>
      <c r="D122" s="296"/>
      <c r="E122" s="297"/>
      <c r="F122" s="220"/>
      <c r="G122" s="221"/>
      <c r="H122" s="221"/>
      <c r="I122" s="221"/>
      <c r="J122" s="269"/>
      <c r="K122" s="220"/>
      <c r="L122" s="221"/>
      <c r="M122" s="221"/>
      <c r="N122" s="269"/>
      <c r="O122" s="247" t="s">
        <v>250</v>
      </c>
      <c r="P122" s="247"/>
      <c r="Q122" s="247"/>
      <c r="R122" s="247"/>
      <c r="S122" s="247" t="s">
        <v>251</v>
      </c>
      <c r="T122" s="247"/>
      <c r="U122" s="247"/>
      <c r="V122" s="168"/>
      <c r="W122" s="168"/>
      <c r="X122" s="168"/>
      <c r="Y122" s="168"/>
      <c r="Z122" s="168"/>
      <c r="AA122" s="168"/>
    </row>
    <row r="123" spans="1:52" ht="15" customHeight="1" x14ac:dyDescent="0.25">
      <c r="A123" s="242">
        <v>1</v>
      </c>
      <c r="B123" s="212" t="s">
        <v>239</v>
      </c>
      <c r="C123" s="213"/>
      <c r="D123" s="213"/>
      <c r="E123" s="214"/>
      <c r="F123" s="139"/>
      <c r="G123" s="139"/>
      <c r="H123" s="139"/>
      <c r="I123" s="139"/>
      <c r="J123" s="139"/>
      <c r="K123" s="142"/>
      <c r="L123" s="142"/>
      <c r="M123" s="142"/>
      <c r="N123" s="142"/>
      <c r="O123" s="228"/>
      <c r="P123" s="228"/>
      <c r="Q123" s="228"/>
      <c r="R123" s="228"/>
      <c r="S123" s="256"/>
      <c r="T123" s="257"/>
      <c r="U123" s="257"/>
      <c r="V123" s="260"/>
      <c r="W123" s="260"/>
      <c r="X123" s="260"/>
      <c r="Y123" s="260"/>
      <c r="Z123" s="260"/>
      <c r="AA123" s="260"/>
    </row>
    <row r="124" spans="1:52" ht="15" customHeight="1" x14ac:dyDescent="0.25">
      <c r="A124" s="243"/>
      <c r="B124" s="300"/>
      <c r="C124" s="301"/>
      <c r="D124" s="301"/>
      <c r="E124" s="302"/>
      <c r="F124" s="139"/>
      <c r="G124" s="139"/>
      <c r="H124" s="139"/>
      <c r="I124" s="139"/>
      <c r="J124" s="139"/>
      <c r="K124" s="142"/>
      <c r="L124" s="142"/>
      <c r="M124" s="142"/>
      <c r="N124" s="142"/>
      <c r="O124" s="228"/>
      <c r="P124" s="228"/>
      <c r="Q124" s="228"/>
      <c r="R124" s="228"/>
      <c r="S124" s="258"/>
      <c r="T124" s="259"/>
      <c r="U124" s="259"/>
      <c r="V124" s="260"/>
      <c r="W124" s="260"/>
      <c r="X124" s="260"/>
      <c r="Y124" s="260"/>
      <c r="Z124" s="260"/>
      <c r="AA124" s="260"/>
    </row>
    <row r="125" spans="1:52" ht="15" customHeight="1" x14ac:dyDescent="0.25">
      <c r="A125" s="242">
        <v>2</v>
      </c>
      <c r="B125" s="212" t="s">
        <v>240</v>
      </c>
      <c r="C125" s="213"/>
      <c r="D125" s="213"/>
      <c r="E125" s="214"/>
      <c r="F125" s="268"/>
      <c r="G125" s="268"/>
      <c r="H125" s="268"/>
      <c r="I125" s="268"/>
      <c r="J125" s="268"/>
      <c r="K125" s="142"/>
      <c r="L125" s="142"/>
      <c r="M125" s="142"/>
      <c r="N125" s="142"/>
      <c r="O125" s="228"/>
      <c r="P125" s="228"/>
      <c r="Q125" s="228"/>
      <c r="R125" s="228"/>
      <c r="S125" s="230"/>
      <c r="T125" s="230"/>
      <c r="U125" s="230"/>
      <c r="V125" s="260"/>
      <c r="W125" s="260"/>
      <c r="X125" s="260"/>
      <c r="Y125" s="260"/>
      <c r="Z125" s="260"/>
      <c r="AA125" s="260"/>
    </row>
    <row r="126" spans="1:52" ht="15" customHeight="1" x14ac:dyDescent="0.25">
      <c r="A126" s="243"/>
      <c r="B126" s="300"/>
      <c r="C126" s="301"/>
      <c r="D126" s="301"/>
      <c r="E126" s="302"/>
      <c r="F126" s="268"/>
      <c r="G126" s="268"/>
      <c r="H126" s="268"/>
      <c r="I126" s="268"/>
      <c r="J126" s="268"/>
      <c r="K126" s="142"/>
      <c r="L126" s="142"/>
      <c r="M126" s="142"/>
      <c r="N126" s="142"/>
      <c r="O126" s="228"/>
      <c r="P126" s="228"/>
      <c r="Q126" s="228"/>
      <c r="R126" s="228"/>
      <c r="S126" s="267"/>
      <c r="T126" s="267"/>
      <c r="U126" s="267"/>
      <c r="V126" s="260"/>
      <c r="W126" s="260"/>
      <c r="X126" s="260"/>
      <c r="Y126" s="260"/>
      <c r="Z126" s="260"/>
      <c r="AA126" s="260"/>
    </row>
    <row r="127" spans="1:52" ht="15" customHeight="1" x14ac:dyDescent="0.25">
      <c r="A127" s="242">
        <v>3</v>
      </c>
      <c r="B127" s="261"/>
      <c r="C127" s="262"/>
      <c r="D127" s="262"/>
      <c r="E127" s="263"/>
      <c r="F127" s="139"/>
      <c r="G127" s="139"/>
      <c r="H127" s="139"/>
      <c r="I127" s="139"/>
      <c r="J127" s="139"/>
      <c r="K127" s="142"/>
      <c r="L127" s="142"/>
      <c r="M127" s="142"/>
      <c r="N127" s="142"/>
      <c r="O127" s="228"/>
      <c r="P127" s="228"/>
      <c r="Q127" s="228"/>
      <c r="R127" s="228"/>
      <c r="S127" s="256"/>
      <c r="T127" s="257"/>
      <c r="U127" s="257"/>
      <c r="V127" s="260"/>
      <c r="W127" s="260"/>
      <c r="X127" s="260"/>
      <c r="Y127" s="260"/>
      <c r="Z127" s="260"/>
      <c r="AA127" s="260"/>
    </row>
    <row r="128" spans="1:52" ht="15" customHeight="1" x14ac:dyDescent="0.25">
      <c r="A128" s="243"/>
      <c r="B128" s="264"/>
      <c r="C128" s="265"/>
      <c r="D128" s="265"/>
      <c r="E128" s="266"/>
      <c r="F128" s="139"/>
      <c r="G128" s="139"/>
      <c r="H128" s="139"/>
      <c r="I128" s="139"/>
      <c r="J128" s="139"/>
      <c r="K128" s="142"/>
      <c r="L128" s="142"/>
      <c r="M128" s="142"/>
      <c r="N128" s="142"/>
      <c r="O128" s="228"/>
      <c r="P128" s="228"/>
      <c r="Q128" s="228"/>
      <c r="R128" s="228"/>
      <c r="S128" s="258"/>
      <c r="T128" s="259"/>
      <c r="U128" s="259"/>
      <c r="V128" s="260"/>
      <c r="W128" s="260"/>
      <c r="X128" s="260"/>
      <c r="Y128" s="260"/>
      <c r="Z128" s="260"/>
      <c r="AA128" s="260"/>
    </row>
    <row r="129" spans="1:27" ht="15" customHeight="1" x14ac:dyDescent="0.25">
      <c r="A129" s="242">
        <v>4</v>
      </c>
      <c r="B129" s="261"/>
      <c r="C129" s="262"/>
      <c r="D129" s="262"/>
      <c r="E129" s="263"/>
      <c r="F129" s="139"/>
      <c r="G129" s="139"/>
      <c r="H129" s="139"/>
      <c r="I129" s="139"/>
      <c r="J129" s="139"/>
      <c r="K129" s="142"/>
      <c r="L129" s="142"/>
      <c r="M129" s="142"/>
      <c r="N129" s="142"/>
      <c r="O129" s="228"/>
      <c r="P129" s="228"/>
      <c r="Q129" s="228"/>
      <c r="R129" s="228"/>
      <c r="S129" s="256"/>
      <c r="T129" s="257"/>
      <c r="U129" s="257"/>
      <c r="V129" s="260"/>
      <c r="W129" s="260"/>
      <c r="X129" s="260"/>
      <c r="Y129" s="260"/>
      <c r="Z129" s="260"/>
      <c r="AA129" s="260"/>
    </row>
    <row r="130" spans="1:27" ht="15" customHeight="1" x14ac:dyDescent="0.25">
      <c r="A130" s="243"/>
      <c r="B130" s="264"/>
      <c r="C130" s="265"/>
      <c r="D130" s="265"/>
      <c r="E130" s="266"/>
      <c r="F130" s="139"/>
      <c r="G130" s="139"/>
      <c r="H130" s="139"/>
      <c r="I130" s="139"/>
      <c r="J130" s="139"/>
      <c r="K130" s="142"/>
      <c r="L130" s="142"/>
      <c r="M130" s="142"/>
      <c r="N130" s="142"/>
      <c r="O130" s="228"/>
      <c r="P130" s="228"/>
      <c r="Q130" s="228"/>
      <c r="R130" s="228"/>
      <c r="S130" s="258"/>
      <c r="T130" s="259"/>
      <c r="U130" s="259"/>
      <c r="V130" s="260"/>
      <c r="W130" s="260"/>
      <c r="X130" s="260"/>
      <c r="Y130" s="260"/>
      <c r="Z130" s="260"/>
      <c r="AA130" s="260"/>
    </row>
    <row r="131" spans="1:27" ht="15" customHeight="1" x14ac:dyDescent="0.25">
      <c r="A131" s="242">
        <v>5</v>
      </c>
      <c r="B131" s="261"/>
      <c r="C131" s="262"/>
      <c r="D131" s="262"/>
      <c r="E131" s="263"/>
      <c r="F131" s="139"/>
      <c r="G131" s="139"/>
      <c r="H131" s="139"/>
      <c r="I131" s="139"/>
      <c r="J131" s="139"/>
      <c r="K131" s="142"/>
      <c r="L131" s="142"/>
      <c r="M131" s="142"/>
      <c r="N131" s="142"/>
      <c r="O131" s="228"/>
      <c r="P131" s="228"/>
      <c r="Q131" s="228"/>
      <c r="R131" s="228"/>
      <c r="S131" s="256"/>
      <c r="T131" s="257"/>
      <c r="U131" s="257"/>
      <c r="V131" s="260"/>
      <c r="W131" s="260"/>
      <c r="X131" s="260"/>
      <c r="Y131" s="260"/>
      <c r="Z131" s="260"/>
      <c r="AA131" s="260"/>
    </row>
    <row r="132" spans="1:27" ht="15" customHeight="1" x14ac:dyDescent="0.25">
      <c r="A132" s="243"/>
      <c r="B132" s="264"/>
      <c r="C132" s="265"/>
      <c r="D132" s="265"/>
      <c r="E132" s="266"/>
      <c r="F132" s="139"/>
      <c r="G132" s="139"/>
      <c r="H132" s="139"/>
      <c r="I132" s="139"/>
      <c r="J132" s="139"/>
      <c r="K132" s="142"/>
      <c r="L132" s="142"/>
      <c r="M132" s="142"/>
      <c r="N132" s="142"/>
      <c r="O132" s="228"/>
      <c r="P132" s="228"/>
      <c r="Q132" s="228"/>
      <c r="R132" s="228"/>
      <c r="S132" s="258"/>
      <c r="T132" s="259"/>
      <c r="U132" s="259"/>
      <c r="V132" s="260"/>
      <c r="W132" s="260"/>
      <c r="X132" s="260"/>
      <c r="Y132" s="260"/>
      <c r="Z132" s="260"/>
      <c r="AA132" s="260"/>
    </row>
    <row r="133" spans="1:27" ht="15" customHeight="1" x14ac:dyDescent="0.25">
      <c r="A133" s="242">
        <v>6</v>
      </c>
      <c r="B133" s="261"/>
      <c r="C133" s="262"/>
      <c r="D133" s="262"/>
      <c r="E133" s="263"/>
      <c r="F133" s="139"/>
      <c r="G133" s="139"/>
      <c r="H133" s="139"/>
      <c r="I133" s="139"/>
      <c r="J133" s="139"/>
      <c r="K133" s="142"/>
      <c r="L133" s="142"/>
      <c r="M133" s="142"/>
      <c r="N133" s="142"/>
      <c r="O133" s="228"/>
      <c r="P133" s="228"/>
      <c r="Q133" s="228"/>
      <c r="R133" s="228"/>
      <c r="S133" s="256"/>
      <c r="T133" s="257"/>
      <c r="U133" s="257"/>
      <c r="V133" s="260"/>
      <c r="W133" s="260"/>
      <c r="X133" s="260"/>
      <c r="Y133" s="260"/>
      <c r="Z133" s="260"/>
      <c r="AA133" s="260"/>
    </row>
    <row r="134" spans="1:27" ht="15" customHeight="1" x14ac:dyDescent="0.25">
      <c r="A134" s="243"/>
      <c r="B134" s="264"/>
      <c r="C134" s="265"/>
      <c r="D134" s="265"/>
      <c r="E134" s="266"/>
      <c r="F134" s="139"/>
      <c r="G134" s="139"/>
      <c r="H134" s="139"/>
      <c r="I134" s="139"/>
      <c r="J134" s="139"/>
      <c r="K134" s="142"/>
      <c r="L134" s="142"/>
      <c r="M134" s="142"/>
      <c r="N134" s="142"/>
      <c r="O134" s="228"/>
      <c r="P134" s="228"/>
      <c r="Q134" s="228"/>
      <c r="R134" s="228"/>
      <c r="S134" s="258"/>
      <c r="T134" s="259"/>
      <c r="U134" s="259"/>
      <c r="V134" s="260"/>
      <c r="W134" s="260"/>
      <c r="X134" s="260"/>
      <c r="Y134" s="260"/>
      <c r="Z134" s="260"/>
      <c r="AA134" s="260"/>
    </row>
    <row r="135" spans="1:27" ht="15" customHeight="1" x14ac:dyDescent="0.25">
      <c r="A135" s="242">
        <v>7</v>
      </c>
      <c r="B135" s="261"/>
      <c r="C135" s="262"/>
      <c r="D135" s="262"/>
      <c r="E135" s="263"/>
      <c r="F135" s="268"/>
      <c r="G135" s="268"/>
      <c r="H135" s="268"/>
      <c r="I135" s="268"/>
      <c r="J135" s="268"/>
      <c r="K135" s="142"/>
      <c r="L135" s="142"/>
      <c r="M135" s="142"/>
      <c r="N135" s="142"/>
      <c r="O135" s="228"/>
      <c r="P135" s="228"/>
      <c r="Q135" s="228"/>
      <c r="R135" s="228"/>
      <c r="S135" s="230"/>
      <c r="T135" s="230"/>
      <c r="U135" s="230"/>
      <c r="V135" s="260"/>
      <c r="W135" s="260"/>
      <c r="X135" s="260"/>
      <c r="Y135" s="260"/>
      <c r="Z135" s="260"/>
      <c r="AA135" s="260"/>
    </row>
    <row r="136" spans="1:27" ht="15" customHeight="1" x14ac:dyDescent="0.25">
      <c r="A136" s="243"/>
      <c r="B136" s="264"/>
      <c r="C136" s="265"/>
      <c r="D136" s="265"/>
      <c r="E136" s="266"/>
      <c r="F136" s="268"/>
      <c r="G136" s="268"/>
      <c r="H136" s="268"/>
      <c r="I136" s="268"/>
      <c r="J136" s="268"/>
      <c r="K136" s="142"/>
      <c r="L136" s="142"/>
      <c r="M136" s="142"/>
      <c r="N136" s="142"/>
      <c r="O136" s="228"/>
      <c r="P136" s="228"/>
      <c r="Q136" s="228"/>
      <c r="R136" s="228"/>
      <c r="S136" s="267"/>
      <c r="T136" s="267"/>
      <c r="U136" s="267"/>
      <c r="V136" s="260"/>
      <c r="W136" s="260"/>
      <c r="X136" s="260"/>
      <c r="Y136" s="260"/>
      <c r="Z136" s="260"/>
      <c r="AA136" s="260"/>
    </row>
    <row r="137" spans="1:27" ht="15" customHeight="1" x14ac:dyDescent="0.25">
      <c r="A137" s="242">
        <v>8</v>
      </c>
      <c r="B137" s="261"/>
      <c r="C137" s="262"/>
      <c r="D137" s="262"/>
      <c r="E137" s="263"/>
      <c r="F137" s="139"/>
      <c r="G137" s="139"/>
      <c r="H137" s="139"/>
      <c r="I137" s="139"/>
      <c r="J137" s="139"/>
      <c r="K137" s="142"/>
      <c r="L137" s="142"/>
      <c r="M137" s="142"/>
      <c r="N137" s="142"/>
      <c r="O137" s="228"/>
      <c r="P137" s="228"/>
      <c r="Q137" s="228"/>
      <c r="R137" s="228"/>
      <c r="S137" s="256"/>
      <c r="T137" s="257"/>
      <c r="U137" s="257"/>
      <c r="V137" s="260"/>
      <c r="W137" s="260"/>
      <c r="X137" s="260"/>
      <c r="Y137" s="260"/>
      <c r="Z137" s="260"/>
      <c r="AA137" s="260"/>
    </row>
    <row r="138" spans="1:27" ht="15" customHeight="1" x14ac:dyDescent="0.25">
      <c r="A138" s="243"/>
      <c r="B138" s="264"/>
      <c r="C138" s="265"/>
      <c r="D138" s="265"/>
      <c r="E138" s="266"/>
      <c r="F138" s="139"/>
      <c r="G138" s="139"/>
      <c r="H138" s="139"/>
      <c r="I138" s="139"/>
      <c r="J138" s="139"/>
      <c r="K138" s="142"/>
      <c r="L138" s="142"/>
      <c r="M138" s="142"/>
      <c r="N138" s="142"/>
      <c r="O138" s="228"/>
      <c r="P138" s="228"/>
      <c r="Q138" s="228"/>
      <c r="R138" s="228"/>
      <c r="S138" s="258"/>
      <c r="T138" s="259"/>
      <c r="U138" s="259"/>
      <c r="V138" s="260"/>
      <c r="W138" s="260"/>
      <c r="X138" s="260"/>
      <c r="Y138" s="260"/>
      <c r="Z138" s="260"/>
      <c r="AA138" s="260"/>
    </row>
    <row r="139" spans="1:27" ht="15" customHeight="1" x14ac:dyDescent="0.25">
      <c r="A139" s="242">
        <v>9</v>
      </c>
      <c r="B139" s="261"/>
      <c r="C139" s="262"/>
      <c r="D139" s="262"/>
      <c r="E139" s="263"/>
      <c r="F139" s="139"/>
      <c r="G139" s="139"/>
      <c r="H139" s="139"/>
      <c r="I139" s="139"/>
      <c r="J139" s="139"/>
      <c r="K139" s="142"/>
      <c r="L139" s="142"/>
      <c r="M139" s="142"/>
      <c r="N139" s="142"/>
      <c r="O139" s="228"/>
      <c r="P139" s="228"/>
      <c r="Q139" s="228"/>
      <c r="R139" s="228"/>
      <c r="S139" s="256"/>
      <c r="T139" s="257"/>
      <c r="U139" s="257"/>
      <c r="V139" s="260"/>
      <c r="W139" s="260"/>
      <c r="X139" s="260"/>
      <c r="Y139" s="260"/>
      <c r="Z139" s="260"/>
      <c r="AA139" s="260"/>
    </row>
    <row r="140" spans="1:27" ht="15" customHeight="1" x14ac:dyDescent="0.25">
      <c r="A140" s="243"/>
      <c r="B140" s="264"/>
      <c r="C140" s="265"/>
      <c r="D140" s="265"/>
      <c r="E140" s="266"/>
      <c r="F140" s="139"/>
      <c r="G140" s="139"/>
      <c r="H140" s="139"/>
      <c r="I140" s="139"/>
      <c r="J140" s="139"/>
      <c r="K140" s="142"/>
      <c r="L140" s="142"/>
      <c r="M140" s="142"/>
      <c r="N140" s="142"/>
      <c r="O140" s="228"/>
      <c r="P140" s="228"/>
      <c r="Q140" s="228"/>
      <c r="R140" s="228"/>
      <c r="S140" s="258"/>
      <c r="T140" s="259"/>
      <c r="U140" s="259"/>
      <c r="V140" s="260"/>
      <c r="W140" s="260"/>
      <c r="X140" s="260"/>
      <c r="Y140" s="260"/>
      <c r="Z140" s="260"/>
      <c r="AA140" s="260"/>
    </row>
    <row r="141" spans="1:27" ht="15" customHeight="1" x14ac:dyDescent="0.25">
      <c r="A141" s="242">
        <v>10</v>
      </c>
      <c r="B141" s="261"/>
      <c r="C141" s="262"/>
      <c r="D141" s="262"/>
      <c r="E141" s="263"/>
      <c r="F141" s="139"/>
      <c r="G141" s="139"/>
      <c r="H141" s="139"/>
      <c r="I141" s="139"/>
      <c r="J141" s="139"/>
      <c r="K141" s="142"/>
      <c r="L141" s="142"/>
      <c r="M141" s="142"/>
      <c r="N141" s="142"/>
      <c r="O141" s="228"/>
      <c r="P141" s="228"/>
      <c r="Q141" s="228"/>
      <c r="R141" s="228"/>
      <c r="S141" s="230"/>
      <c r="T141" s="230"/>
      <c r="U141" s="230"/>
      <c r="V141" s="260"/>
      <c r="W141" s="260"/>
      <c r="X141" s="260"/>
      <c r="Y141" s="260"/>
      <c r="Z141" s="260"/>
      <c r="AA141" s="260"/>
    </row>
    <row r="142" spans="1:27" ht="15" customHeight="1" x14ac:dyDescent="0.25">
      <c r="A142" s="243"/>
      <c r="B142" s="264"/>
      <c r="C142" s="265"/>
      <c r="D142" s="265"/>
      <c r="E142" s="266"/>
      <c r="F142" s="139"/>
      <c r="G142" s="139"/>
      <c r="H142" s="139"/>
      <c r="I142" s="139"/>
      <c r="J142" s="139"/>
      <c r="K142" s="142"/>
      <c r="L142" s="142"/>
      <c r="M142" s="142"/>
      <c r="N142" s="142"/>
      <c r="O142" s="228"/>
      <c r="P142" s="228"/>
      <c r="Q142" s="228"/>
      <c r="R142" s="228"/>
      <c r="S142" s="230"/>
      <c r="T142" s="230"/>
      <c r="U142" s="230"/>
      <c r="V142" s="260"/>
      <c r="W142" s="260"/>
      <c r="X142" s="260"/>
      <c r="Y142" s="260"/>
      <c r="Z142" s="260"/>
      <c r="AA142" s="260"/>
    </row>
    <row r="143" spans="1:27" ht="15" customHeight="1" x14ac:dyDescent="0.25">
      <c r="A143" s="242">
        <v>11</v>
      </c>
      <c r="B143" s="261"/>
      <c r="C143" s="262"/>
      <c r="D143" s="262"/>
      <c r="E143" s="263"/>
      <c r="F143" s="268"/>
      <c r="G143" s="268"/>
      <c r="H143" s="268"/>
      <c r="I143" s="268"/>
      <c r="J143" s="268"/>
      <c r="K143" s="142"/>
      <c r="L143" s="142"/>
      <c r="M143" s="142"/>
      <c r="N143" s="142"/>
      <c r="O143" s="228"/>
      <c r="P143" s="228"/>
      <c r="Q143" s="228"/>
      <c r="R143" s="228"/>
      <c r="S143" s="230"/>
      <c r="T143" s="230"/>
      <c r="U143" s="230"/>
      <c r="V143" s="260"/>
      <c r="W143" s="260"/>
      <c r="X143" s="260"/>
      <c r="Y143" s="260"/>
      <c r="Z143" s="260"/>
      <c r="AA143" s="260"/>
    </row>
    <row r="144" spans="1:27" ht="15" customHeight="1" x14ac:dyDescent="0.25">
      <c r="A144" s="243"/>
      <c r="B144" s="264"/>
      <c r="C144" s="265"/>
      <c r="D144" s="265"/>
      <c r="E144" s="266"/>
      <c r="F144" s="268"/>
      <c r="G144" s="268"/>
      <c r="H144" s="268"/>
      <c r="I144" s="268"/>
      <c r="J144" s="268"/>
      <c r="K144" s="142"/>
      <c r="L144" s="142"/>
      <c r="M144" s="142"/>
      <c r="N144" s="142"/>
      <c r="O144" s="228"/>
      <c r="P144" s="228"/>
      <c r="Q144" s="228"/>
      <c r="R144" s="228"/>
      <c r="S144" s="267"/>
      <c r="T144" s="267"/>
      <c r="U144" s="267"/>
      <c r="V144" s="260"/>
      <c r="W144" s="260"/>
      <c r="X144" s="260"/>
      <c r="Y144" s="260"/>
      <c r="Z144" s="260"/>
      <c r="AA144" s="260"/>
    </row>
    <row r="145" spans="1:27" ht="15" customHeight="1" x14ac:dyDescent="0.25">
      <c r="A145" s="242">
        <v>12</v>
      </c>
      <c r="B145" s="261"/>
      <c r="C145" s="262"/>
      <c r="D145" s="262"/>
      <c r="E145" s="263"/>
      <c r="F145" s="139"/>
      <c r="G145" s="139"/>
      <c r="H145" s="139"/>
      <c r="I145" s="139"/>
      <c r="J145" s="139"/>
      <c r="K145" s="142"/>
      <c r="L145" s="142"/>
      <c r="M145" s="142"/>
      <c r="N145" s="142"/>
      <c r="O145" s="228"/>
      <c r="P145" s="228"/>
      <c r="Q145" s="228"/>
      <c r="R145" s="228"/>
      <c r="S145" s="230"/>
      <c r="T145" s="230"/>
      <c r="U145" s="230"/>
      <c r="V145" s="260"/>
      <c r="W145" s="260"/>
      <c r="X145" s="260"/>
      <c r="Y145" s="260"/>
      <c r="Z145" s="260"/>
      <c r="AA145" s="260"/>
    </row>
    <row r="146" spans="1:27" ht="15" customHeight="1" x14ac:dyDescent="0.25">
      <c r="A146" s="243"/>
      <c r="B146" s="264"/>
      <c r="C146" s="265"/>
      <c r="D146" s="265"/>
      <c r="E146" s="266"/>
      <c r="F146" s="139"/>
      <c r="G146" s="139"/>
      <c r="H146" s="139"/>
      <c r="I146" s="139"/>
      <c r="J146" s="139"/>
      <c r="K146" s="142"/>
      <c r="L146" s="142"/>
      <c r="M146" s="142"/>
      <c r="N146" s="142"/>
      <c r="O146" s="228"/>
      <c r="P146" s="228"/>
      <c r="Q146" s="228"/>
      <c r="R146" s="228"/>
      <c r="S146" s="230"/>
      <c r="T146" s="230"/>
      <c r="U146" s="230"/>
      <c r="V146" s="260"/>
      <c r="W146" s="260"/>
      <c r="X146" s="260"/>
      <c r="Y146" s="260"/>
      <c r="Z146" s="260"/>
      <c r="AA146" s="260"/>
    </row>
    <row r="147" spans="1:27" ht="15" customHeight="1" x14ac:dyDescent="0.25">
      <c r="A147" s="242">
        <v>13</v>
      </c>
      <c r="B147" s="212" t="s">
        <v>79</v>
      </c>
      <c r="C147" s="213"/>
      <c r="D147" s="213"/>
      <c r="E147" s="214"/>
      <c r="F147" s="268"/>
      <c r="G147" s="268"/>
      <c r="H147" s="268"/>
      <c r="I147" s="268"/>
      <c r="J147" s="268"/>
      <c r="K147" s="142"/>
      <c r="L147" s="142"/>
      <c r="M147" s="142"/>
      <c r="N147" s="142"/>
      <c r="O147" s="303"/>
      <c r="P147" s="303"/>
      <c r="Q147" s="303"/>
      <c r="R147" s="303"/>
      <c r="S147" s="230">
        <v>91</v>
      </c>
      <c r="T147" s="230"/>
      <c r="U147" s="230"/>
      <c r="V147" s="260"/>
      <c r="W147" s="260"/>
      <c r="X147" s="260"/>
      <c r="Y147" s="260"/>
      <c r="Z147" s="260"/>
      <c r="AA147" s="260"/>
    </row>
    <row r="148" spans="1:27" ht="15" customHeight="1" x14ac:dyDescent="0.25">
      <c r="A148" s="243"/>
      <c r="B148" s="300"/>
      <c r="C148" s="301"/>
      <c r="D148" s="301"/>
      <c r="E148" s="302"/>
      <c r="F148" s="268"/>
      <c r="G148" s="268"/>
      <c r="H148" s="268"/>
      <c r="I148" s="268"/>
      <c r="J148" s="268"/>
      <c r="K148" s="142"/>
      <c r="L148" s="142"/>
      <c r="M148" s="142"/>
      <c r="N148" s="142"/>
      <c r="O148" s="303"/>
      <c r="P148" s="303"/>
      <c r="Q148" s="303"/>
      <c r="R148" s="303"/>
      <c r="S148" s="267"/>
      <c r="T148" s="267"/>
      <c r="U148" s="267"/>
      <c r="V148" s="260"/>
      <c r="W148" s="260"/>
      <c r="X148" s="260"/>
      <c r="Y148" s="260"/>
      <c r="Z148" s="260"/>
      <c r="AA148" s="260"/>
    </row>
    <row r="149" spans="1:27" ht="15" customHeight="1" x14ac:dyDescent="0.25">
      <c r="A149" s="211" t="s">
        <v>121</v>
      </c>
      <c r="B149" s="163" t="s">
        <v>88</v>
      </c>
      <c r="C149" s="163"/>
      <c r="D149" s="163"/>
      <c r="E149" s="163"/>
      <c r="F149" s="278"/>
      <c r="G149" s="226"/>
      <c r="H149" s="226"/>
      <c r="I149" s="226"/>
      <c r="J149" s="226"/>
      <c r="K149" s="142"/>
      <c r="L149" s="142"/>
      <c r="M149" s="142"/>
      <c r="N149" s="142"/>
      <c r="O149" s="228"/>
      <c r="P149" s="228"/>
      <c r="Q149" s="228"/>
      <c r="R149" s="228"/>
      <c r="S149" s="255"/>
      <c r="T149" s="255"/>
      <c r="U149" s="255"/>
      <c r="V149" s="139"/>
      <c r="W149" s="139"/>
      <c r="X149" s="139"/>
      <c r="Y149" s="139"/>
      <c r="Z149" s="139"/>
      <c r="AA149" s="139"/>
    </row>
    <row r="150" spans="1:27" ht="15" customHeight="1" x14ac:dyDescent="0.25">
      <c r="A150" s="211"/>
      <c r="B150" s="163"/>
      <c r="C150" s="163"/>
      <c r="D150" s="163"/>
      <c r="E150" s="163"/>
      <c r="F150" s="278"/>
      <c r="G150" s="226"/>
      <c r="H150" s="226"/>
      <c r="I150" s="226"/>
      <c r="J150" s="226"/>
      <c r="K150" s="142"/>
      <c r="L150" s="142"/>
      <c r="M150" s="142"/>
      <c r="N150" s="142"/>
      <c r="O150" s="228"/>
      <c r="P150" s="228"/>
      <c r="Q150" s="228"/>
      <c r="R150" s="228"/>
      <c r="S150" s="255"/>
      <c r="T150" s="255"/>
      <c r="U150" s="255"/>
      <c r="V150" s="139"/>
      <c r="W150" s="139"/>
      <c r="X150" s="139"/>
      <c r="Y150" s="139"/>
      <c r="Z150" s="139"/>
      <c r="AA150" s="139"/>
    </row>
    <row r="151" spans="1:27" ht="15" customHeight="1" x14ac:dyDescent="0.25">
      <c r="A151" s="211" t="s">
        <v>122</v>
      </c>
      <c r="B151" s="163"/>
      <c r="C151" s="163"/>
      <c r="D151" s="163"/>
      <c r="E151" s="163"/>
      <c r="F151" s="278"/>
      <c r="G151" s="226"/>
      <c r="H151" s="226"/>
      <c r="I151" s="226"/>
      <c r="J151" s="226"/>
      <c r="K151" s="142"/>
      <c r="L151" s="142"/>
      <c r="M151" s="142"/>
      <c r="N151" s="142"/>
      <c r="O151" s="228"/>
      <c r="P151" s="228"/>
      <c r="Q151" s="228"/>
      <c r="R151" s="228"/>
      <c r="S151" s="255"/>
      <c r="T151" s="255"/>
      <c r="U151" s="255"/>
      <c r="V151" s="139"/>
      <c r="W151" s="139"/>
      <c r="X151" s="139"/>
      <c r="Y151" s="139"/>
      <c r="Z151" s="139"/>
      <c r="AA151" s="139"/>
    </row>
    <row r="152" spans="1:27" ht="15" customHeight="1" x14ac:dyDescent="0.25">
      <c r="A152" s="211"/>
      <c r="B152" s="163"/>
      <c r="C152" s="163"/>
      <c r="D152" s="163"/>
      <c r="E152" s="163"/>
      <c r="F152" s="278"/>
      <c r="G152" s="226"/>
      <c r="H152" s="226"/>
      <c r="I152" s="226"/>
      <c r="J152" s="226"/>
      <c r="K152" s="142"/>
      <c r="L152" s="142"/>
      <c r="M152" s="142"/>
      <c r="N152" s="142"/>
      <c r="O152" s="228"/>
      <c r="P152" s="228"/>
      <c r="Q152" s="228"/>
      <c r="R152" s="228"/>
      <c r="S152" s="255"/>
      <c r="T152" s="255"/>
      <c r="U152" s="255"/>
      <c r="V152" s="139"/>
      <c r="W152" s="139"/>
      <c r="X152" s="139"/>
      <c r="Y152" s="139"/>
      <c r="Z152" s="139"/>
      <c r="AA152" s="139"/>
    </row>
    <row r="153" spans="1:27" ht="15" customHeight="1" x14ac:dyDescent="0.25">
      <c r="A153" s="211" t="s">
        <v>123</v>
      </c>
      <c r="B153" s="163"/>
      <c r="C153" s="163"/>
      <c r="D153" s="163"/>
      <c r="E153" s="163"/>
      <c r="F153" s="278"/>
      <c r="G153" s="226"/>
      <c r="H153" s="226"/>
      <c r="I153" s="226"/>
      <c r="J153" s="226"/>
      <c r="K153" s="142"/>
      <c r="L153" s="142"/>
      <c r="M153" s="142"/>
      <c r="N153" s="142"/>
      <c r="O153" s="228"/>
      <c r="P153" s="228"/>
      <c r="Q153" s="228"/>
      <c r="R153" s="228"/>
      <c r="S153" s="255"/>
      <c r="T153" s="255"/>
      <c r="U153" s="255"/>
      <c r="V153" s="139"/>
      <c r="W153" s="139"/>
      <c r="X153" s="139"/>
      <c r="Y153" s="139"/>
      <c r="Z153" s="139"/>
      <c r="AA153" s="139"/>
    </row>
    <row r="154" spans="1:27" ht="15" customHeight="1" x14ac:dyDescent="0.25">
      <c r="A154" s="211"/>
      <c r="B154" s="163"/>
      <c r="C154" s="163"/>
      <c r="D154" s="163"/>
      <c r="E154" s="163"/>
      <c r="F154" s="278"/>
      <c r="G154" s="226"/>
      <c r="H154" s="226"/>
      <c r="I154" s="226"/>
      <c r="J154" s="226"/>
      <c r="K154" s="142"/>
      <c r="L154" s="142"/>
      <c r="M154" s="142"/>
      <c r="N154" s="142"/>
      <c r="O154" s="228"/>
      <c r="P154" s="228"/>
      <c r="Q154" s="228"/>
      <c r="R154" s="228"/>
      <c r="S154" s="255"/>
      <c r="T154" s="255"/>
      <c r="U154" s="255"/>
      <c r="V154" s="139"/>
      <c r="W154" s="139"/>
      <c r="X154" s="139"/>
      <c r="Y154" s="139"/>
      <c r="Z154" s="139"/>
      <c r="AA154" s="139"/>
    </row>
    <row r="155" spans="1:27" ht="15" customHeight="1" x14ac:dyDescent="0.25">
      <c r="A155" s="211" t="s">
        <v>124</v>
      </c>
      <c r="B155" s="163"/>
      <c r="C155" s="163"/>
      <c r="D155" s="163"/>
      <c r="E155" s="163"/>
      <c r="F155" s="278"/>
      <c r="G155" s="226"/>
      <c r="H155" s="226"/>
      <c r="I155" s="226"/>
      <c r="J155" s="226"/>
      <c r="K155" s="142"/>
      <c r="L155" s="142"/>
      <c r="M155" s="142"/>
      <c r="N155" s="142"/>
      <c r="O155" s="228"/>
      <c r="P155" s="228"/>
      <c r="Q155" s="228"/>
      <c r="R155" s="228"/>
      <c r="S155" s="255"/>
      <c r="T155" s="255"/>
      <c r="U155" s="255"/>
      <c r="V155" s="139"/>
      <c r="W155" s="139"/>
      <c r="X155" s="139"/>
      <c r="Y155" s="139"/>
      <c r="Z155" s="139"/>
      <c r="AA155" s="139"/>
    </row>
    <row r="156" spans="1:27" ht="15" customHeight="1" x14ac:dyDescent="0.25">
      <c r="A156" s="211"/>
      <c r="B156" s="163"/>
      <c r="C156" s="163"/>
      <c r="D156" s="163"/>
      <c r="E156" s="163"/>
      <c r="F156" s="278"/>
      <c r="G156" s="226"/>
      <c r="H156" s="226"/>
      <c r="I156" s="226"/>
      <c r="J156" s="226"/>
      <c r="K156" s="142"/>
      <c r="L156" s="142"/>
      <c r="M156" s="142"/>
      <c r="N156" s="142"/>
      <c r="O156" s="228"/>
      <c r="P156" s="228"/>
      <c r="Q156" s="228"/>
      <c r="R156" s="228"/>
      <c r="S156" s="255"/>
      <c r="T156" s="255"/>
      <c r="U156" s="255"/>
      <c r="V156" s="139"/>
      <c r="W156" s="139"/>
      <c r="X156" s="139"/>
      <c r="Y156" s="139"/>
      <c r="Z156" s="139"/>
      <c r="AA156" s="139"/>
    </row>
    <row r="157" spans="1:27" ht="15" customHeight="1" x14ac:dyDescent="0.25">
      <c r="A157" s="211" t="s">
        <v>125</v>
      </c>
      <c r="B157" s="163"/>
      <c r="C157" s="163"/>
      <c r="D157" s="163"/>
      <c r="E157" s="163"/>
      <c r="F157" s="278"/>
      <c r="G157" s="226"/>
      <c r="H157" s="226"/>
      <c r="I157" s="226"/>
      <c r="J157" s="226"/>
      <c r="K157" s="142"/>
      <c r="L157" s="142"/>
      <c r="M157" s="142"/>
      <c r="N157" s="142"/>
      <c r="O157" s="228"/>
      <c r="P157" s="228"/>
      <c r="Q157" s="228"/>
      <c r="R157" s="228"/>
      <c r="S157" s="255"/>
      <c r="T157" s="255"/>
      <c r="U157" s="255"/>
      <c r="V157" s="139"/>
      <c r="W157" s="139"/>
      <c r="X157" s="139"/>
      <c r="Y157" s="139"/>
      <c r="Z157" s="139"/>
      <c r="AA157" s="139"/>
    </row>
    <row r="158" spans="1:27" ht="15" customHeight="1" x14ac:dyDescent="0.25">
      <c r="A158" s="211"/>
      <c r="B158" s="163"/>
      <c r="C158" s="163"/>
      <c r="D158" s="163"/>
      <c r="E158" s="163"/>
      <c r="F158" s="278"/>
      <c r="G158" s="226"/>
      <c r="H158" s="226"/>
      <c r="I158" s="226"/>
      <c r="J158" s="226"/>
      <c r="K158" s="142"/>
      <c r="L158" s="142"/>
      <c r="M158" s="142"/>
      <c r="N158" s="142"/>
      <c r="O158" s="228"/>
      <c r="P158" s="228"/>
      <c r="Q158" s="228"/>
      <c r="R158" s="228"/>
      <c r="S158" s="255"/>
      <c r="T158" s="255"/>
      <c r="U158" s="255"/>
      <c r="V158" s="139"/>
      <c r="W158" s="139"/>
      <c r="X158" s="139"/>
      <c r="Y158" s="139"/>
      <c r="Z158" s="139"/>
      <c r="AA158" s="139"/>
    </row>
    <row r="159" spans="1:27" ht="15" customHeight="1" x14ac:dyDescent="0.25">
      <c r="A159" s="211" t="s">
        <v>126</v>
      </c>
      <c r="B159" s="163"/>
      <c r="C159" s="163"/>
      <c r="D159" s="163"/>
      <c r="E159" s="163"/>
      <c r="F159" s="278"/>
      <c r="G159" s="226"/>
      <c r="H159" s="226"/>
      <c r="I159" s="226"/>
      <c r="J159" s="226"/>
      <c r="K159" s="142"/>
      <c r="L159" s="142"/>
      <c r="M159" s="142"/>
      <c r="N159" s="142"/>
      <c r="O159" s="228"/>
      <c r="P159" s="228"/>
      <c r="Q159" s="228"/>
      <c r="R159" s="228"/>
      <c r="S159" s="255"/>
      <c r="T159" s="255"/>
      <c r="U159" s="255"/>
      <c r="V159" s="139"/>
      <c r="W159" s="139"/>
      <c r="X159" s="139"/>
      <c r="Y159" s="139"/>
      <c r="Z159" s="139"/>
      <c r="AA159" s="139"/>
    </row>
    <row r="160" spans="1:27" ht="15" customHeight="1" x14ac:dyDescent="0.25">
      <c r="A160" s="211"/>
      <c r="B160" s="163"/>
      <c r="C160" s="163"/>
      <c r="D160" s="163"/>
      <c r="E160" s="163"/>
      <c r="F160" s="278"/>
      <c r="G160" s="226"/>
      <c r="H160" s="226"/>
      <c r="I160" s="226"/>
      <c r="J160" s="226"/>
      <c r="K160" s="142"/>
      <c r="L160" s="142"/>
      <c r="M160" s="142"/>
      <c r="N160" s="142"/>
      <c r="O160" s="228"/>
      <c r="P160" s="228"/>
      <c r="Q160" s="228"/>
      <c r="R160" s="228"/>
      <c r="S160" s="255"/>
      <c r="T160" s="255"/>
      <c r="U160" s="255"/>
      <c r="V160" s="139"/>
      <c r="W160" s="139"/>
      <c r="X160" s="139"/>
      <c r="Y160" s="139"/>
      <c r="Z160" s="139"/>
      <c r="AA160" s="139"/>
    </row>
    <row r="161" spans="1:27" ht="15" customHeight="1" x14ac:dyDescent="0.25">
      <c r="A161" s="211" t="s">
        <v>127</v>
      </c>
      <c r="B161" s="163"/>
      <c r="C161" s="163"/>
      <c r="D161" s="163"/>
      <c r="E161" s="163"/>
      <c r="F161" s="278"/>
      <c r="G161" s="226"/>
      <c r="H161" s="226"/>
      <c r="I161" s="226"/>
      <c r="J161" s="226"/>
      <c r="K161" s="142"/>
      <c r="L161" s="142"/>
      <c r="M161" s="142"/>
      <c r="N161" s="142"/>
      <c r="O161" s="228"/>
      <c r="P161" s="228"/>
      <c r="Q161" s="228"/>
      <c r="R161" s="228"/>
      <c r="S161" s="255"/>
      <c r="T161" s="255"/>
      <c r="U161" s="255"/>
      <c r="V161" s="139"/>
      <c r="W161" s="139"/>
      <c r="X161" s="139"/>
      <c r="Y161" s="139"/>
      <c r="Z161" s="139"/>
      <c r="AA161" s="139"/>
    </row>
    <row r="162" spans="1:27" ht="15" customHeight="1" x14ac:dyDescent="0.25">
      <c r="A162" s="211"/>
      <c r="B162" s="163"/>
      <c r="C162" s="163"/>
      <c r="D162" s="163"/>
      <c r="E162" s="163"/>
      <c r="F162" s="278"/>
      <c r="G162" s="226"/>
      <c r="H162" s="226"/>
      <c r="I162" s="226"/>
      <c r="J162" s="226"/>
      <c r="K162" s="142"/>
      <c r="L162" s="142"/>
      <c r="M162" s="142"/>
      <c r="N162" s="142"/>
      <c r="O162" s="228"/>
      <c r="P162" s="228"/>
      <c r="Q162" s="228"/>
      <c r="R162" s="228"/>
      <c r="S162" s="255"/>
      <c r="T162" s="255"/>
      <c r="U162" s="255"/>
      <c r="V162" s="139"/>
      <c r="W162" s="139"/>
      <c r="X162" s="139"/>
      <c r="Y162" s="139"/>
      <c r="Z162" s="139"/>
      <c r="AA162" s="139"/>
    </row>
    <row r="163" spans="1:27" ht="15" customHeight="1" x14ac:dyDescent="0.25">
      <c r="A163" s="211" t="s">
        <v>128</v>
      </c>
      <c r="B163" s="163"/>
      <c r="C163" s="163"/>
      <c r="D163" s="163"/>
      <c r="E163" s="163"/>
      <c r="F163" s="278"/>
      <c r="G163" s="226"/>
      <c r="H163" s="226"/>
      <c r="I163" s="226"/>
      <c r="J163" s="226"/>
      <c r="K163" s="142"/>
      <c r="L163" s="142"/>
      <c r="M163" s="142"/>
      <c r="N163" s="142"/>
      <c r="O163" s="228"/>
      <c r="P163" s="228"/>
      <c r="Q163" s="228"/>
      <c r="R163" s="228"/>
      <c r="S163" s="255"/>
      <c r="T163" s="255"/>
      <c r="U163" s="255"/>
      <c r="V163" s="139"/>
      <c r="W163" s="139"/>
      <c r="X163" s="139"/>
      <c r="Y163" s="139"/>
      <c r="Z163" s="139"/>
      <c r="AA163" s="139"/>
    </row>
    <row r="164" spans="1:27" ht="15" customHeight="1" x14ac:dyDescent="0.25">
      <c r="A164" s="211"/>
      <c r="B164" s="163"/>
      <c r="C164" s="163"/>
      <c r="D164" s="163"/>
      <c r="E164" s="163"/>
      <c r="F164" s="278"/>
      <c r="G164" s="226"/>
      <c r="H164" s="226"/>
      <c r="I164" s="226"/>
      <c r="J164" s="226"/>
      <c r="K164" s="142"/>
      <c r="L164" s="142"/>
      <c r="M164" s="142"/>
      <c r="N164" s="142"/>
      <c r="O164" s="228"/>
      <c r="P164" s="228"/>
      <c r="Q164" s="228"/>
      <c r="R164" s="228"/>
      <c r="S164" s="255"/>
      <c r="T164" s="255"/>
      <c r="U164" s="255"/>
      <c r="V164" s="139"/>
      <c r="W164" s="139"/>
      <c r="X164" s="139"/>
      <c r="Y164" s="139"/>
      <c r="Z164" s="139"/>
      <c r="AA164" s="139"/>
    </row>
    <row r="165" spans="1:27" ht="15" customHeight="1" x14ac:dyDescent="0.25">
      <c r="A165" s="211" t="s">
        <v>129</v>
      </c>
      <c r="B165" s="163"/>
      <c r="C165" s="163"/>
      <c r="D165" s="163"/>
      <c r="E165" s="163"/>
      <c r="F165" s="278"/>
      <c r="G165" s="226"/>
      <c r="H165" s="226"/>
      <c r="I165" s="226"/>
      <c r="J165" s="226"/>
      <c r="K165" s="142"/>
      <c r="L165" s="142"/>
      <c r="M165" s="142"/>
      <c r="N165" s="142"/>
      <c r="O165" s="228"/>
      <c r="P165" s="228"/>
      <c r="Q165" s="228"/>
      <c r="R165" s="228"/>
      <c r="S165" s="255"/>
      <c r="T165" s="255"/>
      <c r="U165" s="255"/>
      <c r="V165" s="139"/>
      <c r="W165" s="139"/>
      <c r="X165" s="139"/>
      <c r="Y165" s="139"/>
      <c r="Z165" s="139"/>
      <c r="AA165" s="139"/>
    </row>
    <row r="166" spans="1:27" ht="15" customHeight="1" x14ac:dyDescent="0.25">
      <c r="A166" s="211"/>
      <c r="B166" s="163"/>
      <c r="C166" s="163"/>
      <c r="D166" s="163"/>
      <c r="E166" s="163"/>
      <c r="F166" s="278"/>
      <c r="G166" s="226"/>
      <c r="H166" s="226"/>
      <c r="I166" s="226"/>
      <c r="J166" s="226"/>
      <c r="K166" s="142"/>
      <c r="L166" s="142"/>
      <c r="M166" s="142"/>
      <c r="N166" s="142"/>
      <c r="O166" s="228"/>
      <c r="P166" s="228"/>
      <c r="Q166" s="228"/>
      <c r="R166" s="228"/>
      <c r="S166" s="255"/>
      <c r="T166" s="255"/>
      <c r="U166" s="255"/>
      <c r="V166" s="139"/>
      <c r="W166" s="139"/>
      <c r="X166" s="139"/>
      <c r="Y166" s="139"/>
      <c r="Z166" s="139"/>
      <c r="AA166" s="139"/>
    </row>
    <row r="167" spans="1:27" ht="15" customHeight="1" x14ac:dyDescent="0.25">
      <c r="A167" s="211" t="s">
        <v>130</v>
      </c>
      <c r="B167" s="163"/>
      <c r="C167" s="163"/>
      <c r="D167" s="163"/>
      <c r="E167" s="163"/>
      <c r="F167" s="278"/>
      <c r="G167" s="226"/>
      <c r="H167" s="226"/>
      <c r="I167" s="226"/>
      <c r="J167" s="226"/>
      <c r="K167" s="142"/>
      <c r="L167" s="142"/>
      <c r="M167" s="142"/>
      <c r="N167" s="142"/>
      <c r="O167" s="228"/>
      <c r="P167" s="228"/>
      <c r="Q167" s="228"/>
      <c r="R167" s="228"/>
      <c r="S167" s="255"/>
      <c r="T167" s="255"/>
      <c r="U167" s="255"/>
      <c r="V167" s="139"/>
      <c r="W167" s="139"/>
      <c r="X167" s="139"/>
      <c r="Y167" s="139"/>
      <c r="Z167" s="139"/>
      <c r="AA167" s="139"/>
    </row>
    <row r="168" spans="1:27" ht="15" customHeight="1" x14ac:dyDescent="0.25">
      <c r="A168" s="211"/>
      <c r="B168" s="163"/>
      <c r="C168" s="163"/>
      <c r="D168" s="163"/>
      <c r="E168" s="163"/>
      <c r="F168" s="278"/>
      <c r="G168" s="226"/>
      <c r="H168" s="226"/>
      <c r="I168" s="226"/>
      <c r="J168" s="226"/>
      <c r="K168" s="142"/>
      <c r="L168" s="142"/>
      <c r="M168" s="142"/>
      <c r="N168" s="142"/>
      <c r="O168" s="228"/>
      <c r="P168" s="228"/>
      <c r="Q168" s="228"/>
      <c r="R168" s="228"/>
      <c r="S168" s="255"/>
      <c r="T168" s="255"/>
      <c r="U168" s="255"/>
      <c r="V168" s="139"/>
      <c r="W168" s="139"/>
      <c r="X168" s="139"/>
      <c r="Y168" s="139"/>
      <c r="Z168" s="139"/>
      <c r="AA168" s="139"/>
    </row>
    <row r="169" spans="1:27" ht="15" customHeight="1" x14ac:dyDescent="0.25">
      <c r="A169" s="211" t="s">
        <v>131</v>
      </c>
      <c r="B169" s="163"/>
      <c r="C169" s="163"/>
      <c r="D169" s="163"/>
      <c r="E169" s="163"/>
      <c r="F169" s="278"/>
      <c r="G169" s="226"/>
      <c r="H169" s="226"/>
      <c r="I169" s="226"/>
      <c r="J169" s="226"/>
      <c r="K169" s="142"/>
      <c r="L169" s="142"/>
      <c r="M169" s="142"/>
      <c r="N169" s="142"/>
      <c r="O169" s="228"/>
      <c r="P169" s="228"/>
      <c r="Q169" s="228"/>
      <c r="R169" s="228"/>
      <c r="S169" s="255"/>
      <c r="T169" s="255"/>
      <c r="U169" s="255"/>
      <c r="V169" s="139"/>
      <c r="W169" s="139"/>
      <c r="X169" s="139"/>
      <c r="Y169" s="139"/>
      <c r="Z169" s="139"/>
      <c r="AA169" s="139"/>
    </row>
    <row r="170" spans="1:27" ht="15" customHeight="1" x14ac:dyDescent="0.25">
      <c r="A170" s="211"/>
      <c r="B170" s="163"/>
      <c r="C170" s="163"/>
      <c r="D170" s="163"/>
      <c r="E170" s="163"/>
      <c r="F170" s="278"/>
      <c r="G170" s="226"/>
      <c r="H170" s="226"/>
      <c r="I170" s="226"/>
      <c r="J170" s="226"/>
      <c r="K170" s="142"/>
      <c r="L170" s="142"/>
      <c r="M170" s="142"/>
      <c r="N170" s="142"/>
      <c r="O170" s="228"/>
      <c r="P170" s="228"/>
      <c r="Q170" s="228"/>
      <c r="R170" s="228"/>
      <c r="S170" s="255"/>
      <c r="T170" s="255"/>
      <c r="U170" s="255"/>
      <c r="V170" s="139"/>
      <c r="W170" s="139"/>
      <c r="X170" s="139"/>
      <c r="Y170" s="139"/>
      <c r="Z170" s="139"/>
      <c r="AA170" s="139"/>
    </row>
    <row r="171" spans="1:27" ht="15" customHeight="1" x14ac:dyDescent="0.25">
      <c r="A171" s="211" t="s">
        <v>132</v>
      </c>
      <c r="B171" s="163"/>
      <c r="C171" s="163"/>
      <c r="D171" s="163"/>
      <c r="E171" s="163"/>
      <c r="F171" s="278"/>
      <c r="G171" s="226"/>
      <c r="H171" s="226"/>
      <c r="I171" s="226"/>
      <c r="J171" s="226"/>
      <c r="K171" s="142"/>
      <c r="L171" s="142"/>
      <c r="M171" s="142"/>
      <c r="N171" s="142"/>
      <c r="O171" s="228"/>
      <c r="P171" s="228"/>
      <c r="Q171" s="228"/>
      <c r="R171" s="228"/>
      <c r="S171" s="255"/>
      <c r="T171" s="255"/>
      <c r="U171" s="255"/>
      <c r="V171" s="139"/>
      <c r="W171" s="139"/>
      <c r="X171" s="139"/>
      <c r="Y171" s="139"/>
      <c r="Z171" s="139"/>
      <c r="AA171" s="139"/>
    </row>
    <row r="172" spans="1:27" ht="15" customHeight="1" x14ac:dyDescent="0.25">
      <c r="A172" s="211"/>
      <c r="B172" s="163"/>
      <c r="C172" s="163"/>
      <c r="D172" s="163"/>
      <c r="E172" s="163"/>
      <c r="F172" s="278"/>
      <c r="G172" s="226"/>
      <c r="H172" s="226"/>
      <c r="I172" s="226"/>
      <c r="J172" s="226"/>
      <c r="K172" s="142"/>
      <c r="L172" s="142"/>
      <c r="M172" s="142"/>
      <c r="N172" s="142"/>
      <c r="O172" s="228"/>
      <c r="P172" s="228"/>
      <c r="Q172" s="228"/>
      <c r="R172" s="228"/>
      <c r="S172" s="255"/>
      <c r="T172" s="255"/>
      <c r="U172" s="255"/>
      <c r="V172" s="139"/>
      <c r="W172" s="139"/>
      <c r="X172" s="139"/>
      <c r="Y172" s="139"/>
      <c r="Z172" s="139"/>
      <c r="AA172" s="139"/>
    </row>
    <row r="173" spans="1:27" ht="15" customHeight="1" x14ac:dyDescent="0.25">
      <c r="A173" s="211" t="s">
        <v>237</v>
      </c>
      <c r="B173" s="163"/>
      <c r="C173" s="163"/>
      <c r="D173" s="163"/>
      <c r="E173" s="163"/>
      <c r="F173" s="253" t="s">
        <v>270</v>
      </c>
      <c r="G173" s="254"/>
      <c r="H173" s="254"/>
      <c r="I173" s="254"/>
      <c r="J173" s="254"/>
      <c r="K173" s="142"/>
      <c r="L173" s="142"/>
      <c r="M173" s="142"/>
      <c r="N173" s="142"/>
      <c r="O173" s="228"/>
      <c r="P173" s="228"/>
      <c r="Q173" s="228"/>
      <c r="R173" s="228"/>
      <c r="S173" s="255"/>
      <c r="T173" s="255"/>
      <c r="U173" s="255"/>
      <c r="V173" s="139"/>
      <c r="W173" s="139"/>
      <c r="X173" s="139"/>
      <c r="Y173" s="139"/>
      <c r="Z173" s="139"/>
      <c r="AA173" s="139"/>
    </row>
    <row r="174" spans="1:27" ht="15" customHeight="1" x14ac:dyDescent="0.25">
      <c r="A174" s="211"/>
      <c r="B174" s="163"/>
      <c r="C174" s="163"/>
      <c r="D174" s="163"/>
      <c r="E174" s="163"/>
      <c r="F174" s="253"/>
      <c r="G174" s="254"/>
      <c r="H174" s="254"/>
      <c r="I174" s="254"/>
      <c r="J174" s="254"/>
      <c r="K174" s="142"/>
      <c r="L174" s="142"/>
      <c r="M174" s="142"/>
      <c r="N174" s="142"/>
      <c r="O174" s="228"/>
      <c r="P174" s="228"/>
      <c r="Q174" s="228"/>
      <c r="R174" s="228"/>
      <c r="S174" s="255"/>
      <c r="T174" s="255"/>
      <c r="U174" s="255"/>
      <c r="V174" s="139"/>
      <c r="W174" s="139"/>
      <c r="X174" s="139"/>
      <c r="Y174" s="139"/>
      <c r="Z174" s="139"/>
      <c r="AA174" s="139"/>
    </row>
    <row r="175" spans="1:27" ht="15" customHeight="1" x14ac:dyDescent="0.25">
      <c r="A175" s="209" t="s">
        <v>90</v>
      </c>
      <c r="B175" s="209"/>
      <c r="C175" s="210" t="s">
        <v>116</v>
      </c>
      <c r="D175" s="210"/>
      <c r="E175" s="210"/>
      <c r="F175" s="210"/>
      <c r="G175" s="210"/>
      <c r="H175" s="210"/>
      <c r="I175" s="210"/>
      <c r="J175" s="210"/>
      <c r="K175" s="210"/>
      <c r="L175" s="210"/>
      <c r="M175" s="210"/>
      <c r="N175" s="210"/>
      <c r="O175" s="210"/>
      <c r="P175" s="210"/>
      <c r="Q175" s="210"/>
      <c r="R175" s="210"/>
      <c r="S175" s="210"/>
      <c r="T175" s="210"/>
      <c r="U175" s="210"/>
      <c r="V175" s="210"/>
      <c r="W175" s="209"/>
      <c r="X175" s="209"/>
      <c r="Y175" s="209"/>
      <c r="Z175" s="209"/>
      <c r="AA175" s="209"/>
    </row>
    <row r="176" spans="1:27" ht="15" customHeight="1" x14ac:dyDescent="0.25">
      <c r="A176" s="209"/>
      <c r="B176" s="209"/>
      <c r="C176" s="210"/>
      <c r="D176" s="210"/>
      <c r="E176" s="210"/>
      <c r="F176" s="210"/>
      <c r="G176" s="210"/>
      <c r="H176" s="210"/>
      <c r="I176" s="210"/>
      <c r="J176" s="210"/>
      <c r="K176" s="210"/>
      <c r="L176" s="210"/>
      <c r="M176" s="210"/>
      <c r="N176" s="210"/>
      <c r="O176" s="210"/>
      <c r="P176" s="210"/>
      <c r="Q176" s="210"/>
      <c r="R176" s="210"/>
      <c r="S176" s="210"/>
      <c r="T176" s="210"/>
      <c r="U176" s="210"/>
      <c r="V176" s="210"/>
      <c r="W176" s="209"/>
      <c r="X176" s="209"/>
      <c r="Y176" s="209"/>
      <c r="Z176" s="209"/>
      <c r="AA176" s="209"/>
    </row>
    <row r="177" spans="1:53" ht="15" customHeight="1" x14ac:dyDescent="0.25">
      <c r="A177" s="245" t="s">
        <v>91</v>
      </c>
      <c r="B177" s="245"/>
      <c r="C177" s="246" t="s">
        <v>236</v>
      </c>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row>
    <row r="178" spans="1:53" ht="15" customHeight="1" x14ac:dyDescent="0.25">
      <c r="A178" s="245"/>
      <c r="B178" s="24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row>
    <row r="179" spans="1:53" ht="15" customHeight="1" x14ac:dyDescent="0.25">
      <c r="A179" s="140" t="s">
        <v>171</v>
      </c>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row>
    <row r="180" spans="1:53" ht="15" customHeight="1" x14ac:dyDescent="0.25">
      <c r="A180" s="242" t="s">
        <v>113</v>
      </c>
      <c r="B180" s="250" t="s">
        <v>77</v>
      </c>
      <c r="C180" s="251"/>
      <c r="D180" s="251"/>
      <c r="E180" s="252"/>
      <c r="F180" s="218" t="s">
        <v>115</v>
      </c>
      <c r="G180" s="219"/>
      <c r="H180" s="219"/>
      <c r="I180" s="219"/>
      <c r="J180" s="231"/>
      <c r="K180" s="218" t="s">
        <v>112</v>
      </c>
      <c r="L180" s="219"/>
      <c r="M180" s="219"/>
      <c r="N180" s="231"/>
      <c r="O180" s="218" t="s">
        <v>232</v>
      </c>
      <c r="P180" s="219"/>
      <c r="Q180" s="219"/>
      <c r="R180" s="231"/>
      <c r="S180" s="218" t="s">
        <v>231</v>
      </c>
      <c r="T180" s="219"/>
      <c r="U180" s="219"/>
      <c r="V180" s="231"/>
      <c r="W180" s="168" t="s">
        <v>114</v>
      </c>
      <c r="X180" s="168"/>
      <c r="Y180" s="168"/>
      <c r="Z180" s="168"/>
      <c r="AA180" s="168"/>
    </row>
    <row r="181" spans="1:53" ht="15" customHeight="1" x14ac:dyDescent="0.25">
      <c r="A181" s="298"/>
      <c r="B181" s="292"/>
      <c r="C181" s="293"/>
      <c r="D181" s="293"/>
      <c r="E181" s="294"/>
      <c r="F181" s="220"/>
      <c r="G181" s="221"/>
      <c r="H181" s="221"/>
      <c r="I181" s="221"/>
      <c r="J181" s="269"/>
      <c r="K181" s="220"/>
      <c r="L181" s="221"/>
      <c r="M181" s="221"/>
      <c r="N181" s="269"/>
      <c r="O181" s="220"/>
      <c r="P181" s="221"/>
      <c r="Q181" s="221"/>
      <c r="R181" s="269"/>
      <c r="S181" s="220"/>
      <c r="T181" s="221"/>
      <c r="U181" s="221"/>
      <c r="V181" s="269"/>
      <c r="W181" s="168"/>
      <c r="X181" s="168"/>
      <c r="Y181" s="168"/>
      <c r="Z181" s="168"/>
      <c r="AA181" s="168"/>
    </row>
    <row r="182" spans="1:53" ht="15" customHeight="1" x14ac:dyDescent="0.25">
      <c r="A182" s="298"/>
      <c r="B182" s="292"/>
      <c r="C182" s="293"/>
      <c r="D182" s="293"/>
      <c r="E182" s="294"/>
      <c r="F182" s="220"/>
      <c r="G182" s="221"/>
      <c r="H182" s="221"/>
      <c r="I182" s="221"/>
      <c r="J182" s="269"/>
      <c r="K182" s="220"/>
      <c r="L182" s="221"/>
      <c r="M182" s="221"/>
      <c r="N182" s="269"/>
      <c r="O182" s="220"/>
      <c r="P182" s="221"/>
      <c r="Q182" s="221"/>
      <c r="R182" s="269"/>
      <c r="S182" s="220"/>
      <c r="T182" s="221"/>
      <c r="U182" s="221"/>
      <c r="V182" s="269"/>
      <c r="W182" s="168"/>
      <c r="X182" s="168"/>
      <c r="Y182" s="168"/>
      <c r="Z182" s="168"/>
      <c r="AA182" s="168"/>
    </row>
    <row r="183" spans="1:53" ht="15" customHeight="1" x14ac:dyDescent="0.25">
      <c r="A183" s="243"/>
      <c r="B183" s="295"/>
      <c r="C183" s="296"/>
      <c r="D183" s="296"/>
      <c r="E183" s="297"/>
      <c r="F183" s="222"/>
      <c r="G183" s="223"/>
      <c r="H183" s="223"/>
      <c r="I183" s="223"/>
      <c r="J183" s="270"/>
      <c r="K183" s="222"/>
      <c r="L183" s="223"/>
      <c r="M183" s="223"/>
      <c r="N183" s="270"/>
      <c r="O183" s="289" t="s">
        <v>119</v>
      </c>
      <c r="P183" s="290"/>
      <c r="Q183" s="290"/>
      <c r="R183" s="291"/>
      <c r="S183" s="289" t="s">
        <v>120</v>
      </c>
      <c r="T183" s="290"/>
      <c r="U183" s="290"/>
      <c r="V183" s="291"/>
      <c r="W183" s="168"/>
      <c r="X183" s="168"/>
      <c r="Y183" s="168"/>
      <c r="Z183" s="168"/>
      <c r="AA183" s="168"/>
    </row>
    <row r="184" spans="1:53" ht="15" customHeight="1" x14ac:dyDescent="0.25">
      <c r="A184" s="211">
        <v>0</v>
      </c>
      <c r="B184" s="281" t="s">
        <v>92</v>
      </c>
      <c r="C184" s="282"/>
      <c r="D184" s="282"/>
      <c r="E184" s="283"/>
      <c r="F184" s="203"/>
      <c r="G184" s="204"/>
      <c r="H184" s="204"/>
      <c r="I184" s="204"/>
      <c r="J184" s="287"/>
      <c r="K184" s="142"/>
      <c r="L184" s="142"/>
      <c r="M184" s="142"/>
      <c r="N184" s="224"/>
      <c r="O184" s="279"/>
      <c r="P184" s="279"/>
      <c r="Q184" s="279"/>
      <c r="R184" s="280"/>
      <c r="S184" s="168"/>
      <c r="T184" s="168"/>
      <c r="U184" s="168"/>
      <c r="V184" s="168"/>
      <c r="W184" s="226"/>
      <c r="X184" s="226"/>
      <c r="Y184" s="226"/>
      <c r="Z184" s="226"/>
      <c r="AA184" s="226"/>
    </row>
    <row r="185" spans="1:53" ht="15" customHeight="1" x14ac:dyDescent="0.25">
      <c r="A185" s="211"/>
      <c r="B185" s="284"/>
      <c r="C185" s="285"/>
      <c r="D185" s="285"/>
      <c r="E185" s="286"/>
      <c r="F185" s="205"/>
      <c r="G185" s="206"/>
      <c r="H185" s="206"/>
      <c r="I185" s="206"/>
      <c r="J185" s="288"/>
      <c r="K185" s="142"/>
      <c r="L185" s="142"/>
      <c r="M185" s="142"/>
      <c r="N185" s="224"/>
      <c r="O185" s="279"/>
      <c r="P185" s="279"/>
      <c r="Q185" s="279"/>
      <c r="R185" s="280"/>
      <c r="S185" s="168"/>
      <c r="T185" s="168"/>
      <c r="U185" s="168"/>
      <c r="V185" s="168"/>
      <c r="W185" s="226"/>
      <c r="X185" s="226"/>
      <c r="Y185" s="226"/>
      <c r="Z185" s="226"/>
      <c r="AA185" s="226"/>
    </row>
    <row r="186" spans="1:53" ht="15" customHeight="1" x14ac:dyDescent="0.25">
      <c r="A186" s="211">
        <v>1</v>
      </c>
      <c r="B186" s="197" t="s">
        <v>239</v>
      </c>
      <c r="C186" s="198"/>
      <c r="D186" s="198"/>
      <c r="E186" s="199"/>
      <c r="F186" s="238" t="str">
        <f>IF(F143&lt;&gt;0,F143,"")</f>
        <v/>
      </c>
      <c r="G186" s="238"/>
      <c r="H186" s="238"/>
      <c r="I186" s="238"/>
      <c r="J186" s="238"/>
      <c r="K186" s="142"/>
      <c r="L186" s="142"/>
      <c r="M186" s="142"/>
      <c r="N186" s="224"/>
      <c r="O186" s="299"/>
      <c r="P186" s="299"/>
      <c r="Q186" s="299"/>
      <c r="R186" s="299"/>
      <c r="S186" s="225"/>
      <c r="T186" s="225"/>
      <c r="U186" s="225"/>
      <c r="V186" s="225"/>
      <c r="W186" s="226"/>
      <c r="X186" s="226"/>
      <c r="Y186" s="226"/>
      <c r="Z186" s="226"/>
      <c r="AA186" s="226"/>
    </row>
    <row r="187" spans="1:53" ht="15" customHeight="1" x14ac:dyDescent="0.25">
      <c r="A187" s="211"/>
      <c r="B187" s="200"/>
      <c r="C187" s="201"/>
      <c r="D187" s="201"/>
      <c r="E187" s="202"/>
      <c r="F187" s="238"/>
      <c r="G187" s="238"/>
      <c r="H187" s="238"/>
      <c r="I187" s="238"/>
      <c r="J187" s="238"/>
      <c r="K187" s="142"/>
      <c r="L187" s="142"/>
      <c r="M187" s="142"/>
      <c r="N187" s="224"/>
      <c r="O187" s="299"/>
      <c r="P187" s="299"/>
      <c r="Q187" s="299"/>
      <c r="R187" s="299"/>
      <c r="S187" s="142"/>
      <c r="T187" s="142"/>
      <c r="U187" s="142"/>
      <c r="V187" s="142"/>
      <c r="W187" s="226"/>
      <c r="X187" s="226"/>
      <c r="Y187" s="226"/>
      <c r="Z187" s="226"/>
      <c r="AA187" s="226"/>
    </row>
    <row r="188" spans="1:53" ht="15" customHeight="1" x14ac:dyDescent="0.25">
      <c r="A188" s="211">
        <v>2</v>
      </c>
      <c r="B188" s="197" t="s">
        <v>240</v>
      </c>
      <c r="C188" s="198"/>
      <c r="D188" s="198"/>
      <c r="E188" s="199"/>
      <c r="F188" s="238" t="str">
        <f>IF(F145&lt;&gt;0,F145,"")</f>
        <v/>
      </c>
      <c r="G188" s="238"/>
      <c r="H188" s="238"/>
      <c r="I188" s="238"/>
      <c r="J188" s="238"/>
      <c r="K188" s="142"/>
      <c r="L188" s="142"/>
      <c r="M188" s="142"/>
      <c r="N188" s="224"/>
      <c r="O188" s="299"/>
      <c r="P188" s="299"/>
      <c r="Q188" s="299"/>
      <c r="R188" s="299"/>
      <c r="S188" s="225"/>
      <c r="T188" s="225"/>
      <c r="U188" s="225"/>
      <c r="V188" s="225"/>
      <c r="W188" s="226"/>
      <c r="X188" s="226"/>
      <c r="Y188" s="226"/>
      <c r="Z188" s="226"/>
      <c r="AA188" s="226"/>
    </row>
    <row r="189" spans="1:53" ht="15" customHeight="1" x14ac:dyDescent="0.25">
      <c r="A189" s="211"/>
      <c r="B189" s="200"/>
      <c r="C189" s="201"/>
      <c r="D189" s="201"/>
      <c r="E189" s="202"/>
      <c r="F189" s="238"/>
      <c r="G189" s="238"/>
      <c r="H189" s="238"/>
      <c r="I189" s="238"/>
      <c r="J189" s="238"/>
      <c r="K189" s="142"/>
      <c r="L189" s="142"/>
      <c r="M189" s="142"/>
      <c r="N189" s="224"/>
      <c r="O189" s="299"/>
      <c r="P189" s="299"/>
      <c r="Q189" s="299"/>
      <c r="R189" s="299"/>
      <c r="S189" s="142"/>
      <c r="T189" s="142"/>
      <c r="U189" s="142"/>
      <c r="V189" s="142"/>
      <c r="W189" s="226"/>
      <c r="X189" s="226"/>
      <c r="Y189" s="226"/>
      <c r="Z189" s="226"/>
      <c r="AA189" s="226"/>
    </row>
    <row r="190" spans="1:53" ht="15" customHeight="1" x14ac:dyDescent="0.25">
      <c r="A190" s="211">
        <v>3</v>
      </c>
      <c r="B190" s="197" t="str">
        <f>IF(B127=Aux!$X$13,Aux!$X$13,"")</f>
        <v/>
      </c>
      <c r="C190" s="198"/>
      <c r="D190" s="198"/>
      <c r="E190" s="199"/>
      <c r="F190" s="238"/>
      <c r="G190" s="238"/>
      <c r="H190" s="238"/>
      <c r="I190" s="238"/>
      <c r="J190" s="238"/>
      <c r="K190" s="142"/>
      <c r="L190" s="142"/>
      <c r="M190" s="142"/>
      <c r="N190" s="224"/>
      <c r="O190" s="299"/>
      <c r="P190" s="299"/>
      <c r="Q190" s="299"/>
      <c r="R190" s="299"/>
      <c r="S190" s="225"/>
      <c r="T190" s="225"/>
      <c r="U190" s="225"/>
      <c r="V190" s="225"/>
      <c r="W190" s="226"/>
      <c r="X190" s="226"/>
      <c r="Y190" s="226"/>
      <c r="Z190" s="226"/>
      <c r="AA190" s="226"/>
    </row>
    <row r="191" spans="1:53" ht="15" customHeight="1" x14ac:dyDescent="0.25">
      <c r="A191" s="211"/>
      <c r="B191" s="200"/>
      <c r="C191" s="201"/>
      <c r="D191" s="201"/>
      <c r="E191" s="202"/>
      <c r="F191" s="238"/>
      <c r="G191" s="238"/>
      <c r="H191" s="238"/>
      <c r="I191" s="238"/>
      <c r="J191" s="238"/>
      <c r="K191" s="142"/>
      <c r="L191" s="142"/>
      <c r="M191" s="142"/>
      <c r="N191" s="224"/>
      <c r="O191" s="299"/>
      <c r="P191" s="299"/>
      <c r="Q191" s="299"/>
      <c r="R191" s="299"/>
      <c r="S191" s="142"/>
      <c r="T191" s="142"/>
      <c r="U191" s="142"/>
      <c r="V191" s="142"/>
      <c r="W191" s="226"/>
      <c r="X191" s="226"/>
      <c r="Y191" s="226"/>
      <c r="Z191" s="226"/>
      <c r="AA191" s="22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row>
    <row r="192" spans="1:53" ht="15" customHeight="1" x14ac:dyDescent="0.25">
      <c r="A192" s="242" t="s">
        <v>121</v>
      </c>
      <c r="B192" s="244" t="s">
        <v>88</v>
      </c>
      <c r="C192" s="244"/>
      <c r="D192" s="244"/>
      <c r="E192" s="244"/>
      <c r="F192" s="238" t="str">
        <f>IF(F149&lt;&gt;0,F149,"")</f>
        <v/>
      </c>
      <c r="G192" s="238"/>
      <c r="H192" s="238"/>
      <c r="I192" s="238"/>
      <c r="J192" s="238"/>
      <c r="K192" s="142"/>
      <c r="L192" s="142"/>
      <c r="M192" s="142"/>
      <c r="N192" s="142"/>
      <c r="O192" s="299"/>
      <c r="P192" s="299"/>
      <c r="Q192" s="299"/>
      <c r="R192" s="299"/>
      <c r="S192" s="142"/>
      <c r="T192" s="142"/>
      <c r="U192" s="142"/>
      <c r="V192" s="142"/>
      <c r="W192" s="226"/>
      <c r="X192" s="226"/>
      <c r="Y192" s="226"/>
      <c r="Z192" s="226"/>
      <c r="AA192" s="22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row>
    <row r="193" spans="1:53" ht="15" customHeight="1" x14ac:dyDescent="0.25">
      <c r="A193" s="243"/>
      <c r="B193" s="244"/>
      <c r="C193" s="244"/>
      <c r="D193" s="244"/>
      <c r="E193" s="244"/>
      <c r="F193" s="238"/>
      <c r="G193" s="238"/>
      <c r="H193" s="238"/>
      <c r="I193" s="238"/>
      <c r="J193" s="238"/>
      <c r="K193" s="142"/>
      <c r="L193" s="142"/>
      <c r="M193" s="142"/>
      <c r="N193" s="142"/>
      <c r="O193" s="299"/>
      <c r="P193" s="299"/>
      <c r="Q193" s="299"/>
      <c r="R193" s="299"/>
      <c r="S193" s="142"/>
      <c r="T193" s="142"/>
      <c r="U193" s="142"/>
      <c r="V193" s="142"/>
      <c r="W193" s="226"/>
      <c r="X193" s="226"/>
      <c r="Y193" s="226"/>
      <c r="Z193" s="226"/>
      <c r="AA193" s="226"/>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row>
    <row r="194" spans="1:53" ht="15" customHeight="1" x14ac:dyDescent="0.25">
      <c r="A194" s="242" t="s">
        <v>122</v>
      </c>
      <c r="B194" s="244"/>
      <c r="C194" s="244"/>
      <c r="D194" s="244"/>
      <c r="E194" s="244"/>
      <c r="F194" s="238" t="str">
        <f t="shared" ref="F194" si="0">IF(F151&lt;&gt;0,F151,"")</f>
        <v/>
      </c>
      <c r="G194" s="238"/>
      <c r="H194" s="238"/>
      <c r="I194" s="238"/>
      <c r="J194" s="238"/>
      <c r="K194" s="142"/>
      <c r="L194" s="142"/>
      <c r="M194" s="142"/>
      <c r="N194" s="142"/>
      <c r="O194" s="299"/>
      <c r="P194" s="299"/>
      <c r="Q194" s="299"/>
      <c r="R194" s="299"/>
      <c r="S194" s="142"/>
      <c r="T194" s="142"/>
      <c r="U194" s="142"/>
      <c r="V194" s="142"/>
      <c r="W194" s="226"/>
      <c r="X194" s="226"/>
      <c r="Y194" s="226"/>
      <c r="Z194" s="226"/>
      <c r="AA194" s="226"/>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row>
    <row r="195" spans="1:53" ht="15" customHeight="1" x14ac:dyDescent="0.25">
      <c r="A195" s="243"/>
      <c r="B195" s="244"/>
      <c r="C195" s="244"/>
      <c r="D195" s="244"/>
      <c r="E195" s="244"/>
      <c r="F195" s="238"/>
      <c r="G195" s="238"/>
      <c r="H195" s="238"/>
      <c r="I195" s="238"/>
      <c r="J195" s="238"/>
      <c r="K195" s="142"/>
      <c r="L195" s="142"/>
      <c r="M195" s="142"/>
      <c r="N195" s="142"/>
      <c r="O195" s="299"/>
      <c r="P195" s="299"/>
      <c r="Q195" s="299"/>
      <c r="R195" s="299"/>
      <c r="S195" s="142"/>
      <c r="T195" s="142"/>
      <c r="U195" s="142"/>
      <c r="V195" s="142"/>
      <c r="W195" s="226"/>
      <c r="X195" s="226"/>
      <c r="Y195" s="226"/>
      <c r="Z195" s="226"/>
      <c r="AA195" s="226"/>
      <c r="AB195" s="117"/>
      <c r="AC195" s="117"/>
      <c r="AD195" s="117"/>
      <c r="AE195" s="117"/>
      <c r="AF195" s="117"/>
      <c r="AG195" s="71"/>
      <c r="AH195" s="71"/>
      <c r="AI195" s="71"/>
      <c r="AJ195" s="71"/>
      <c r="AK195" s="71"/>
      <c r="AL195" s="71"/>
      <c r="AM195" s="71"/>
      <c r="AN195" s="71"/>
      <c r="AO195" s="71"/>
      <c r="AP195" s="71"/>
      <c r="AQ195" s="71"/>
      <c r="AR195" s="71"/>
      <c r="AS195" s="71"/>
      <c r="AT195" s="71"/>
      <c r="AU195" s="71"/>
      <c r="AV195" s="71"/>
      <c r="AW195" s="71"/>
      <c r="AX195" s="71"/>
      <c r="AY195" s="71"/>
      <c r="AZ195" s="71"/>
      <c r="BA195" s="71"/>
    </row>
    <row r="196" spans="1:53" ht="15" customHeight="1" x14ac:dyDescent="0.25">
      <c r="A196" s="242" t="s">
        <v>123</v>
      </c>
      <c r="B196" s="244"/>
      <c r="C196" s="244"/>
      <c r="D196" s="244"/>
      <c r="E196" s="244"/>
      <c r="F196" s="238" t="str">
        <f t="shared" ref="F196" si="1">IF(F153&lt;&gt;0,F153,"")</f>
        <v/>
      </c>
      <c r="G196" s="238"/>
      <c r="H196" s="238"/>
      <c r="I196" s="238"/>
      <c r="J196" s="238"/>
      <c r="K196" s="142"/>
      <c r="L196" s="142"/>
      <c r="M196" s="142"/>
      <c r="N196" s="142"/>
      <c r="O196" s="299"/>
      <c r="P196" s="299"/>
      <c r="Q196" s="299"/>
      <c r="R196" s="299"/>
      <c r="S196" s="142"/>
      <c r="T196" s="142"/>
      <c r="U196" s="142"/>
      <c r="V196" s="142"/>
      <c r="W196" s="226"/>
      <c r="X196" s="226"/>
      <c r="Y196" s="226"/>
      <c r="Z196" s="226"/>
      <c r="AA196" s="226"/>
      <c r="AB196" s="117"/>
      <c r="AC196" s="117"/>
      <c r="AD196" s="117"/>
      <c r="AE196" s="117"/>
      <c r="AF196" s="117"/>
      <c r="AG196" s="71"/>
      <c r="AH196" s="71"/>
      <c r="AI196" s="71"/>
      <c r="AJ196" s="71"/>
      <c r="AK196" s="71"/>
      <c r="AL196" s="71"/>
      <c r="AM196" s="71"/>
      <c r="AN196" s="71"/>
      <c r="AO196" s="71"/>
      <c r="AP196" s="71"/>
      <c r="AQ196" s="71"/>
      <c r="AR196" s="71"/>
      <c r="AS196" s="71"/>
      <c r="AT196" s="71"/>
      <c r="AU196" s="71"/>
      <c r="AV196" s="71"/>
      <c r="AW196" s="71"/>
      <c r="AX196" s="71"/>
      <c r="AY196" s="71"/>
      <c r="AZ196" s="71"/>
      <c r="BA196" s="71"/>
    </row>
    <row r="197" spans="1:53" ht="15" customHeight="1" x14ac:dyDescent="0.25">
      <c r="A197" s="243"/>
      <c r="B197" s="244"/>
      <c r="C197" s="244"/>
      <c r="D197" s="244"/>
      <c r="E197" s="244"/>
      <c r="F197" s="238"/>
      <c r="G197" s="238"/>
      <c r="H197" s="238"/>
      <c r="I197" s="238"/>
      <c r="J197" s="238"/>
      <c r="K197" s="142"/>
      <c r="L197" s="142"/>
      <c r="M197" s="142"/>
      <c r="N197" s="142"/>
      <c r="O197" s="299"/>
      <c r="P197" s="299"/>
      <c r="Q197" s="299"/>
      <c r="R197" s="299"/>
      <c r="S197" s="142"/>
      <c r="T197" s="142"/>
      <c r="U197" s="142"/>
      <c r="V197" s="142"/>
      <c r="W197" s="226"/>
      <c r="X197" s="226"/>
      <c r="Y197" s="226"/>
      <c r="Z197" s="226"/>
      <c r="AA197" s="226"/>
      <c r="AB197" s="117"/>
      <c r="AC197" s="117"/>
      <c r="AD197" s="117"/>
      <c r="AE197" s="117"/>
      <c r="AF197" s="117"/>
      <c r="AG197" s="71"/>
      <c r="AH197" s="71"/>
      <c r="AI197" s="71"/>
      <c r="AJ197" s="71"/>
      <c r="AK197" s="71"/>
      <c r="AL197" s="71"/>
      <c r="AM197" s="71"/>
      <c r="AN197" s="71"/>
      <c r="AO197" s="71"/>
      <c r="AP197" s="71"/>
      <c r="AQ197" s="71"/>
      <c r="AR197" s="71"/>
      <c r="AS197" s="71"/>
      <c r="AT197" s="71"/>
      <c r="AU197" s="71"/>
      <c r="AV197" s="71"/>
      <c r="AW197" s="71"/>
      <c r="AX197" s="71"/>
      <c r="AY197" s="71"/>
      <c r="AZ197" s="71"/>
      <c r="BA197" s="71"/>
    </row>
    <row r="198" spans="1:53" ht="15" customHeight="1" x14ac:dyDescent="0.25">
      <c r="A198" s="242" t="s">
        <v>124</v>
      </c>
      <c r="B198" s="244"/>
      <c r="C198" s="244"/>
      <c r="D198" s="244"/>
      <c r="E198" s="244"/>
      <c r="F198" s="238" t="str">
        <f t="shared" ref="F198" si="2">IF(F155&lt;&gt;0,F155,"")</f>
        <v/>
      </c>
      <c r="G198" s="238"/>
      <c r="H198" s="238"/>
      <c r="I198" s="238"/>
      <c r="J198" s="238"/>
      <c r="K198" s="142"/>
      <c r="L198" s="142"/>
      <c r="M198" s="142"/>
      <c r="N198" s="142"/>
      <c r="O198" s="299"/>
      <c r="P198" s="299"/>
      <c r="Q198" s="299"/>
      <c r="R198" s="299"/>
      <c r="S198" s="142"/>
      <c r="T198" s="142"/>
      <c r="U198" s="142"/>
      <c r="V198" s="142"/>
      <c r="W198" s="226"/>
      <c r="X198" s="226"/>
      <c r="Y198" s="226"/>
      <c r="Z198" s="226"/>
      <c r="AA198" s="22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row>
    <row r="199" spans="1:53" ht="15" customHeight="1" x14ac:dyDescent="0.25">
      <c r="A199" s="243"/>
      <c r="B199" s="244"/>
      <c r="C199" s="244"/>
      <c r="D199" s="244"/>
      <c r="E199" s="244"/>
      <c r="F199" s="238"/>
      <c r="G199" s="238"/>
      <c r="H199" s="238"/>
      <c r="I199" s="238"/>
      <c r="J199" s="238"/>
      <c r="K199" s="142"/>
      <c r="L199" s="142"/>
      <c r="M199" s="142"/>
      <c r="N199" s="142"/>
      <c r="O199" s="299"/>
      <c r="P199" s="299"/>
      <c r="Q199" s="299"/>
      <c r="R199" s="299"/>
      <c r="S199" s="142"/>
      <c r="T199" s="142"/>
      <c r="U199" s="142"/>
      <c r="V199" s="142"/>
      <c r="W199" s="226"/>
      <c r="X199" s="226"/>
      <c r="Y199" s="226"/>
      <c r="Z199" s="226"/>
      <c r="AA199" s="22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row>
    <row r="200" spans="1:53" ht="15" customHeight="1" x14ac:dyDescent="0.25">
      <c r="A200" s="242" t="s">
        <v>125</v>
      </c>
      <c r="B200" s="244"/>
      <c r="C200" s="244"/>
      <c r="D200" s="244"/>
      <c r="E200" s="244"/>
      <c r="F200" s="238" t="str">
        <f t="shared" ref="F200" si="3">IF(F157&lt;&gt;0,F157,"")</f>
        <v/>
      </c>
      <c r="G200" s="238"/>
      <c r="H200" s="238"/>
      <c r="I200" s="238"/>
      <c r="J200" s="238"/>
      <c r="K200" s="142"/>
      <c r="L200" s="142"/>
      <c r="M200" s="142"/>
      <c r="N200" s="142"/>
      <c r="O200" s="299"/>
      <c r="P200" s="299"/>
      <c r="Q200" s="299"/>
      <c r="R200" s="299"/>
      <c r="S200" s="142"/>
      <c r="T200" s="142"/>
      <c r="U200" s="142"/>
      <c r="V200" s="142"/>
      <c r="W200" s="226"/>
      <c r="X200" s="226"/>
      <c r="Y200" s="226"/>
      <c r="Z200" s="226"/>
      <c r="AA200" s="22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row>
    <row r="201" spans="1:53" ht="15" customHeight="1" x14ac:dyDescent="0.25">
      <c r="A201" s="243"/>
      <c r="B201" s="244"/>
      <c r="C201" s="244"/>
      <c r="D201" s="244"/>
      <c r="E201" s="244"/>
      <c r="F201" s="238"/>
      <c r="G201" s="238"/>
      <c r="H201" s="238"/>
      <c r="I201" s="238"/>
      <c r="J201" s="238"/>
      <c r="K201" s="142"/>
      <c r="L201" s="142"/>
      <c r="M201" s="142"/>
      <c r="N201" s="142"/>
      <c r="O201" s="299"/>
      <c r="P201" s="299"/>
      <c r="Q201" s="299"/>
      <c r="R201" s="299"/>
      <c r="S201" s="142"/>
      <c r="T201" s="142"/>
      <c r="U201" s="142"/>
      <c r="V201" s="142"/>
      <c r="W201" s="226"/>
      <c r="X201" s="226"/>
      <c r="Y201" s="226"/>
      <c r="Z201" s="226"/>
      <c r="AA201" s="22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row>
    <row r="202" spans="1:53" ht="15" customHeight="1" x14ac:dyDescent="0.25">
      <c r="A202" s="242" t="s">
        <v>126</v>
      </c>
      <c r="B202" s="244"/>
      <c r="C202" s="244"/>
      <c r="D202" s="244"/>
      <c r="E202" s="244"/>
      <c r="F202" s="238" t="str">
        <f t="shared" ref="F202" si="4">IF(F159&lt;&gt;0,F159,"")</f>
        <v/>
      </c>
      <c r="G202" s="238"/>
      <c r="H202" s="238"/>
      <c r="I202" s="238"/>
      <c r="J202" s="238"/>
      <c r="K202" s="142"/>
      <c r="L202" s="142"/>
      <c r="M202" s="142"/>
      <c r="N202" s="142"/>
      <c r="O202" s="299"/>
      <c r="P202" s="299"/>
      <c r="Q202" s="299"/>
      <c r="R202" s="299"/>
      <c r="S202" s="142"/>
      <c r="T202" s="142"/>
      <c r="U202" s="142"/>
      <c r="V202" s="142"/>
      <c r="W202" s="226"/>
      <c r="X202" s="226"/>
      <c r="Y202" s="226"/>
      <c r="Z202" s="226"/>
      <c r="AA202" s="22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row>
    <row r="203" spans="1:53" ht="15" customHeight="1" x14ac:dyDescent="0.25">
      <c r="A203" s="243"/>
      <c r="B203" s="244"/>
      <c r="C203" s="244"/>
      <c r="D203" s="244"/>
      <c r="E203" s="244"/>
      <c r="F203" s="238"/>
      <c r="G203" s="238"/>
      <c r="H203" s="238"/>
      <c r="I203" s="238"/>
      <c r="J203" s="238"/>
      <c r="K203" s="142"/>
      <c r="L203" s="142"/>
      <c r="M203" s="142"/>
      <c r="N203" s="142"/>
      <c r="O203" s="299"/>
      <c r="P203" s="299"/>
      <c r="Q203" s="299"/>
      <c r="R203" s="299"/>
      <c r="S203" s="142"/>
      <c r="T203" s="142"/>
      <c r="U203" s="142"/>
      <c r="V203" s="142"/>
      <c r="W203" s="226"/>
      <c r="X203" s="226"/>
      <c r="Y203" s="226"/>
      <c r="Z203" s="226"/>
      <c r="AA203" s="22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row>
    <row r="204" spans="1:53" ht="15" customHeight="1" x14ac:dyDescent="0.25">
      <c r="A204" s="242" t="s">
        <v>127</v>
      </c>
      <c r="B204" s="244"/>
      <c r="C204" s="244"/>
      <c r="D204" s="244"/>
      <c r="E204" s="244"/>
      <c r="F204" s="238" t="str">
        <f t="shared" ref="F204" si="5">IF(F161&lt;&gt;0,F161,"")</f>
        <v/>
      </c>
      <c r="G204" s="238"/>
      <c r="H204" s="238"/>
      <c r="I204" s="238"/>
      <c r="J204" s="238"/>
      <c r="K204" s="142"/>
      <c r="L204" s="142"/>
      <c r="M204" s="142"/>
      <c r="N204" s="142"/>
      <c r="O204" s="299"/>
      <c r="P204" s="299"/>
      <c r="Q204" s="299"/>
      <c r="R204" s="299"/>
      <c r="S204" s="142"/>
      <c r="T204" s="142"/>
      <c r="U204" s="142"/>
      <c r="V204" s="142"/>
      <c r="W204" s="226"/>
      <c r="X204" s="226"/>
      <c r="Y204" s="226"/>
      <c r="Z204" s="226"/>
      <c r="AA204" s="22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row>
    <row r="205" spans="1:53" ht="15" customHeight="1" x14ac:dyDescent="0.25">
      <c r="A205" s="243"/>
      <c r="B205" s="244"/>
      <c r="C205" s="244"/>
      <c r="D205" s="244"/>
      <c r="E205" s="244"/>
      <c r="F205" s="238"/>
      <c r="G205" s="238"/>
      <c r="H205" s="238"/>
      <c r="I205" s="238"/>
      <c r="J205" s="238"/>
      <c r="K205" s="142"/>
      <c r="L205" s="142"/>
      <c r="M205" s="142"/>
      <c r="N205" s="142"/>
      <c r="O205" s="299"/>
      <c r="P205" s="299"/>
      <c r="Q205" s="299"/>
      <c r="R205" s="299"/>
      <c r="S205" s="142"/>
      <c r="T205" s="142"/>
      <c r="U205" s="142"/>
      <c r="V205" s="142"/>
      <c r="W205" s="226"/>
      <c r="X205" s="226"/>
      <c r="Y205" s="226"/>
      <c r="Z205" s="226"/>
      <c r="AA205" s="22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row>
    <row r="206" spans="1:53" ht="15" customHeight="1" x14ac:dyDescent="0.25">
      <c r="A206" s="242" t="s">
        <v>128</v>
      </c>
      <c r="B206" s="244"/>
      <c r="C206" s="244"/>
      <c r="D206" s="244"/>
      <c r="E206" s="244"/>
      <c r="F206" s="238" t="str">
        <f t="shared" ref="F206" si="6">IF(F163&lt;&gt;0,F163,"")</f>
        <v/>
      </c>
      <c r="G206" s="238"/>
      <c r="H206" s="238"/>
      <c r="I206" s="238"/>
      <c r="J206" s="238"/>
      <c r="K206" s="142"/>
      <c r="L206" s="142"/>
      <c r="M206" s="142"/>
      <c r="N206" s="142"/>
      <c r="O206" s="299"/>
      <c r="P206" s="299"/>
      <c r="Q206" s="299"/>
      <c r="R206" s="299"/>
      <c r="S206" s="142"/>
      <c r="T206" s="142"/>
      <c r="U206" s="142"/>
      <c r="V206" s="142"/>
      <c r="W206" s="226"/>
      <c r="X206" s="226"/>
      <c r="Y206" s="226"/>
      <c r="Z206" s="226"/>
      <c r="AA206" s="22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row>
    <row r="207" spans="1:53" ht="15" customHeight="1" x14ac:dyDescent="0.25">
      <c r="A207" s="243"/>
      <c r="B207" s="244"/>
      <c r="C207" s="244"/>
      <c r="D207" s="244"/>
      <c r="E207" s="244"/>
      <c r="F207" s="238"/>
      <c r="G207" s="238"/>
      <c r="H207" s="238"/>
      <c r="I207" s="238"/>
      <c r="J207" s="238"/>
      <c r="K207" s="142"/>
      <c r="L207" s="142"/>
      <c r="M207" s="142"/>
      <c r="N207" s="142"/>
      <c r="O207" s="299"/>
      <c r="P207" s="299"/>
      <c r="Q207" s="299"/>
      <c r="R207" s="299"/>
      <c r="S207" s="142"/>
      <c r="T207" s="142"/>
      <c r="U207" s="142"/>
      <c r="V207" s="142"/>
      <c r="W207" s="226"/>
      <c r="X207" s="226"/>
      <c r="Y207" s="226"/>
      <c r="Z207" s="226"/>
      <c r="AA207" s="22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row>
    <row r="208" spans="1:53" ht="15" customHeight="1" x14ac:dyDescent="0.25">
      <c r="A208" s="242" t="s">
        <v>129</v>
      </c>
      <c r="B208" s="244"/>
      <c r="C208" s="244"/>
      <c r="D208" s="244"/>
      <c r="E208" s="244"/>
      <c r="F208" s="238" t="str">
        <f t="shared" ref="F208" si="7">IF(F165&lt;&gt;0,F165,"")</f>
        <v/>
      </c>
      <c r="G208" s="238"/>
      <c r="H208" s="238"/>
      <c r="I208" s="238"/>
      <c r="J208" s="238"/>
      <c r="K208" s="142"/>
      <c r="L208" s="142"/>
      <c r="M208" s="142"/>
      <c r="N208" s="142"/>
      <c r="O208" s="299"/>
      <c r="P208" s="299"/>
      <c r="Q208" s="299"/>
      <c r="R208" s="299"/>
      <c r="S208" s="142"/>
      <c r="T208" s="142"/>
      <c r="U208" s="142"/>
      <c r="V208" s="142"/>
      <c r="W208" s="226"/>
      <c r="X208" s="226"/>
      <c r="Y208" s="226"/>
      <c r="Z208" s="226"/>
      <c r="AA208" s="22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row>
    <row r="209" spans="1:53" ht="15" customHeight="1" x14ac:dyDescent="0.25">
      <c r="A209" s="243"/>
      <c r="B209" s="244"/>
      <c r="C209" s="244"/>
      <c r="D209" s="244"/>
      <c r="E209" s="244"/>
      <c r="F209" s="238"/>
      <c r="G209" s="238"/>
      <c r="H209" s="238"/>
      <c r="I209" s="238"/>
      <c r="J209" s="238"/>
      <c r="K209" s="142"/>
      <c r="L209" s="142"/>
      <c r="M209" s="142"/>
      <c r="N209" s="142"/>
      <c r="O209" s="299"/>
      <c r="P209" s="299"/>
      <c r="Q209" s="299"/>
      <c r="R209" s="299"/>
      <c r="S209" s="142"/>
      <c r="T209" s="142"/>
      <c r="U209" s="142"/>
      <c r="V209" s="142"/>
      <c r="W209" s="226"/>
      <c r="X209" s="226"/>
      <c r="Y209" s="226"/>
      <c r="Z209" s="226"/>
      <c r="AA209" s="22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row>
    <row r="210" spans="1:53" ht="15" customHeight="1" x14ac:dyDescent="0.25">
      <c r="A210" s="242" t="s">
        <v>130</v>
      </c>
      <c r="B210" s="244"/>
      <c r="C210" s="244"/>
      <c r="D210" s="244"/>
      <c r="E210" s="244"/>
      <c r="F210" s="238" t="str">
        <f t="shared" ref="F210" si="8">IF(F167&lt;&gt;0,F167,"")</f>
        <v/>
      </c>
      <c r="G210" s="238"/>
      <c r="H210" s="238"/>
      <c r="I210" s="238"/>
      <c r="J210" s="238"/>
      <c r="K210" s="142"/>
      <c r="L210" s="142"/>
      <c r="M210" s="142"/>
      <c r="N210" s="142"/>
      <c r="O210" s="299"/>
      <c r="P210" s="299"/>
      <c r="Q210" s="299"/>
      <c r="R210" s="299"/>
      <c r="S210" s="142"/>
      <c r="T210" s="142"/>
      <c r="U210" s="142"/>
      <c r="V210" s="142"/>
      <c r="W210" s="226"/>
      <c r="X210" s="226"/>
      <c r="Y210" s="226"/>
      <c r="Z210" s="226"/>
      <c r="AA210" s="22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row>
    <row r="211" spans="1:53" ht="15" customHeight="1" x14ac:dyDescent="0.25">
      <c r="A211" s="243"/>
      <c r="B211" s="244"/>
      <c r="C211" s="244"/>
      <c r="D211" s="244"/>
      <c r="E211" s="244"/>
      <c r="F211" s="238"/>
      <c r="G211" s="238"/>
      <c r="H211" s="238"/>
      <c r="I211" s="238"/>
      <c r="J211" s="238"/>
      <c r="K211" s="142"/>
      <c r="L211" s="142"/>
      <c r="M211" s="142"/>
      <c r="N211" s="142"/>
      <c r="O211" s="299"/>
      <c r="P211" s="299"/>
      <c r="Q211" s="299"/>
      <c r="R211" s="299"/>
      <c r="S211" s="142"/>
      <c r="T211" s="142"/>
      <c r="U211" s="142"/>
      <c r="V211" s="142"/>
      <c r="W211" s="226"/>
      <c r="X211" s="226"/>
      <c r="Y211" s="226"/>
      <c r="Z211" s="226"/>
      <c r="AA211" s="226"/>
      <c r="AB211" s="116"/>
      <c r="AC211" s="116"/>
      <c r="AD211" s="116"/>
      <c r="AE211" s="116"/>
      <c r="AF211" s="116"/>
      <c r="AG211" s="116"/>
      <c r="AH211" s="116"/>
      <c r="AI211" s="116"/>
      <c r="AJ211" s="116"/>
      <c r="AK211" s="116"/>
      <c r="AL211" s="116"/>
      <c r="AM211" s="116"/>
      <c r="AN211" s="116"/>
      <c r="AO211" s="116"/>
      <c r="AP211" s="116"/>
      <c r="AQ211" s="116"/>
      <c r="AR211" s="116"/>
      <c r="AS211" s="72"/>
      <c r="AT211" s="72"/>
      <c r="AU211" s="72"/>
      <c r="AV211" s="72"/>
      <c r="AW211" s="72"/>
      <c r="AX211" s="72"/>
      <c r="AY211" s="72"/>
      <c r="AZ211" s="72"/>
      <c r="BA211" s="73"/>
    </row>
    <row r="212" spans="1:53" ht="15" customHeight="1" x14ac:dyDescent="0.25">
      <c r="A212" s="242" t="s">
        <v>131</v>
      </c>
      <c r="B212" s="244"/>
      <c r="C212" s="244"/>
      <c r="D212" s="244"/>
      <c r="E212" s="244"/>
      <c r="F212" s="238" t="str">
        <f t="shared" ref="F212" si="9">IF(F169&lt;&gt;0,F169,"")</f>
        <v/>
      </c>
      <c r="G212" s="238"/>
      <c r="H212" s="238"/>
      <c r="I212" s="238"/>
      <c r="J212" s="238"/>
      <c r="K212" s="142"/>
      <c r="L212" s="142"/>
      <c r="M212" s="142"/>
      <c r="N212" s="142"/>
      <c r="O212" s="299"/>
      <c r="P212" s="299"/>
      <c r="Q212" s="299"/>
      <c r="R212" s="299"/>
      <c r="S212" s="142"/>
      <c r="T212" s="142"/>
      <c r="U212" s="142"/>
      <c r="V212" s="142"/>
      <c r="W212" s="226"/>
      <c r="X212" s="226"/>
      <c r="Y212" s="226"/>
      <c r="Z212" s="226"/>
      <c r="AA212" s="226"/>
      <c r="AB212" s="73"/>
      <c r="AC212" s="72"/>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72"/>
      <c r="BA212" s="73"/>
    </row>
    <row r="213" spans="1:53" ht="15" customHeight="1" x14ac:dyDescent="0.25">
      <c r="A213" s="243"/>
      <c r="B213" s="244"/>
      <c r="C213" s="244"/>
      <c r="D213" s="244"/>
      <c r="E213" s="244"/>
      <c r="F213" s="238"/>
      <c r="G213" s="238"/>
      <c r="H213" s="238"/>
      <c r="I213" s="238"/>
      <c r="J213" s="238"/>
      <c r="K213" s="142"/>
      <c r="L213" s="142"/>
      <c r="M213" s="142"/>
      <c r="N213" s="142"/>
      <c r="O213" s="299"/>
      <c r="P213" s="299"/>
      <c r="Q213" s="299"/>
      <c r="R213" s="299"/>
      <c r="S213" s="142"/>
      <c r="T213" s="142"/>
      <c r="U213" s="142"/>
      <c r="V213" s="142"/>
      <c r="W213" s="226"/>
      <c r="X213" s="226"/>
      <c r="Y213" s="226"/>
      <c r="Z213" s="226"/>
      <c r="AA213" s="226"/>
      <c r="AB213" s="73"/>
      <c r="AC213" s="72"/>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72"/>
      <c r="BA213" s="73"/>
    </row>
    <row r="214" spans="1:53" ht="15" customHeight="1" x14ac:dyDescent="0.25">
      <c r="A214" s="242" t="s">
        <v>132</v>
      </c>
      <c r="B214" s="244"/>
      <c r="C214" s="244"/>
      <c r="D214" s="244"/>
      <c r="E214" s="244"/>
      <c r="F214" s="238" t="str">
        <f>IF(F171&lt;&gt;0,F171,"")</f>
        <v/>
      </c>
      <c r="G214" s="238"/>
      <c r="H214" s="238"/>
      <c r="I214" s="238"/>
      <c r="J214" s="238"/>
      <c r="K214" s="142"/>
      <c r="L214" s="142"/>
      <c r="M214" s="142"/>
      <c r="N214" s="142"/>
      <c r="O214" s="299"/>
      <c r="P214" s="299"/>
      <c r="Q214" s="299"/>
      <c r="R214" s="299"/>
      <c r="S214" s="142"/>
      <c r="T214" s="142"/>
      <c r="U214" s="142"/>
      <c r="V214" s="142"/>
      <c r="W214" s="226"/>
      <c r="X214" s="226"/>
      <c r="Y214" s="226"/>
      <c r="Z214" s="226"/>
      <c r="AA214" s="226"/>
      <c r="AB214" s="73"/>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73"/>
    </row>
    <row r="215" spans="1:53" ht="15" customHeight="1" x14ac:dyDescent="0.25">
      <c r="A215" s="243"/>
      <c r="B215" s="244"/>
      <c r="C215" s="244"/>
      <c r="D215" s="244"/>
      <c r="E215" s="244"/>
      <c r="F215" s="238"/>
      <c r="G215" s="238"/>
      <c r="H215" s="238"/>
      <c r="I215" s="238"/>
      <c r="J215" s="238"/>
      <c r="K215" s="142"/>
      <c r="L215" s="142"/>
      <c r="M215" s="142"/>
      <c r="N215" s="142"/>
      <c r="O215" s="299"/>
      <c r="P215" s="299"/>
      <c r="Q215" s="299"/>
      <c r="R215" s="299"/>
      <c r="S215" s="142"/>
      <c r="T215" s="142"/>
      <c r="U215" s="142"/>
      <c r="V215" s="142"/>
      <c r="W215" s="226"/>
      <c r="X215" s="226"/>
      <c r="Y215" s="226"/>
      <c r="Z215" s="226"/>
      <c r="AA215" s="226"/>
      <c r="AB215" s="73"/>
      <c r="AC215" s="116"/>
      <c r="AD215" s="72"/>
      <c r="AE215" s="72"/>
      <c r="AF215" s="72"/>
      <c r="AG215" s="72"/>
      <c r="AH215" s="72"/>
      <c r="AI215" s="72"/>
      <c r="AJ215" s="72"/>
      <c r="AK215" s="72"/>
      <c r="AL215" s="72"/>
      <c r="AM215" s="72"/>
      <c r="AN215" s="73"/>
      <c r="AO215" s="72"/>
      <c r="AP215" s="72"/>
      <c r="AQ215" s="72"/>
      <c r="AR215" s="72"/>
      <c r="AS215" s="72"/>
      <c r="AT215" s="72"/>
      <c r="AU215" s="72"/>
      <c r="AV215" s="72"/>
      <c r="AW215" s="72"/>
      <c r="AX215" s="72"/>
      <c r="AY215" s="72"/>
      <c r="AZ215" s="116"/>
      <c r="BA215" s="73"/>
    </row>
    <row r="216" spans="1:53" ht="15" customHeight="1" x14ac:dyDescent="0.25">
      <c r="A216" s="242" t="s">
        <v>237</v>
      </c>
      <c r="B216" s="244"/>
      <c r="C216" s="244"/>
      <c r="D216" s="244"/>
      <c r="E216" s="244"/>
      <c r="F216" s="238" t="str">
        <f>IF(F173&lt;&gt;0,F173,"")</f>
        <v>Ventana de Techumbre</v>
      </c>
      <c r="G216" s="238"/>
      <c r="H216" s="238"/>
      <c r="I216" s="238"/>
      <c r="J216" s="238"/>
      <c r="K216" s="142"/>
      <c r="L216" s="142"/>
      <c r="M216" s="142"/>
      <c r="N216" s="142"/>
      <c r="O216" s="299"/>
      <c r="P216" s="299"/>
      <c r="Q216" s="299"/>
      <c r="R216" s="299"/>
      <c r="S216" s="142"/>
      <c r="T216" s="142"/>
      <c r="U216" s="142"/>
      <c r="V216" s="142"/>
      <c r="W216" s="226"/>
      <c r="X216" s="226"/>
      <c r="Y216" s="226"/>
      <c r="Z216" s="226"/>
      <c r="AA216" s="226"/>
      <c r="AB216" s="73"/>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73"/>
    </row>
    <row r="217" spans="1:53" ht="15" customHeight="1" x14ac:dyDescent="0.25">
      <c r="A217" s="243"/>
      <c r="B217" s="244"/>
      <c r="C217" s="244"/>
      <c r="D217" s="244"/>
      <c r="E217" s="244"/>
      <c r="F217" s="238"/>
      <c r="G217" s="238"/>
      <c r="H217" s="238"/>
      <c r="I217" s="238"/>
      <c r="J217" s="238"/>
      <c r="K217" s="142"/>
      <c r="L217" s="142"/>
      <c r="M217" s="142"/>
      <c r="N217" s="142"/>
      <c r="O217" s="299"/>
      <c r="P217" s="299"/>
      <c r="Q217" s="299"/>
      <c r="R217" s="299"/>
      <c r="S217" s="142"/>
      <c r="T217" s="142"/>
      <c r="U217" s="142"/>
      <c r="V217" s="142"/>
      <c r="W217" s="226"/>
      <c r="X217" s="226"/>
      <c r="Y217" s="226"/>
      <c r="Z217" s="226"/>
      <c r="AA217" s="226"/>
      <c r="AB217" s="73"/>
      <c r="AC217" s="116"/>
      <c r="AD217" s="72"/>
      <c r="AE217" s="72"/>
      <c r="AF217" s="72"/>
      <c r="AG217" s="72"/>
      <c r="AH217" s="72"/>
      <c r="AI217" s="72"/>
      <c r="AJ217" s="72"/>
      <c r="AK217" s="72"/>
      <c r="AL217" s="72"/>
      <c r="AM217" s="72"/>
      <c r="AN217" s="73"/>
      <c r="AO217" s="72"/>
      <c r="AP217" s="72"/>
      <c r="AQ217" s="72"/>
      <c r="AR217" s="72"/>
      <c r="AS217" s="72"/>
      <c r="AT217" s="72"/>
      <c r="AU217" s="72"/>
      <c r="AV217" s="72"/>
      <c r="AW217" s="72"/>
      <c r="AX217" s="72"/>
      <c r="AY217" s="72"/>
      <c r="AZ217" s="116"/>
      <c r="BA217" s="73"/>
    </row>
    <row r="218" spans="1:53" ht="15" customHeight="1" x14ac:dyDescent="0.25">
      <c r="A218" s="107"/>
      <c r="B218" s="94"/>
      <c r="C218" s="94"/>
      <c r="D218" s="94"/>
      <c r="E218" s="94"/>
      <c r="F218" s="108"/>
      <c r="G218" s="108"/>
      <c r="H218" s="108"/>
      <c r="I218" s="108"/>
      <c r="J218" s="108"/>
      <c r="K218" s="115"/>
      <c r="L218" s="115"/>
      <c r="M218" s="115"/>
      <c r="N218" s="115"/>
      <c r="O218" s="115"/>
      <c r="P218" s="115"/>
      <c r="Q218" s="115"/>
      <c r="R218" s="115"/>
      <c r="S218" s="115"/>
      <c r="T218" s="106"/>
      <c r="U218" s="106"/>
      <c r="V218" s="106"/>
      <c r="W218" s="113"/>
      <c r="X218" s="113"/>
      <c r="Y218" s="113"/>
      <c r="Z218" s="113"/>
      <c r="AA218" s="113"/>
      <c r="AB218" s="73"/>
      <c r="AC218" s="116"/>
      <c r="AD218" s="72"/>
      <c r="AE218" s="72"/>
      <c r="AF218" s="72"/>
      <c r="AG218" s="72"/>
      <c r="AH218" s="72"/>
      <c r="AI218" s="72"/>
      <c r="AJ218" s="72"/>
      <c r="AK218" s="72"/>
      <c r="AL218" s="72"/>
      <c r="AM218" s="72"/>
      <c r="AN218" s="73"/>
      <c r="AO218" s="72"/>
      <c r="AP218" s="72"/>
      <c r="AQ218" s="72"/>
      <c r="AR218" s="72"/>
      <c r="AS218" s="72"/>
      <c r="AT218" s="72"/>
      <c r="AU218" s="72"/>
      <c r="AV218" s="72"/>
      <c r="AW218" s="72"/>
      <c r="AX218" s="72"/>
      <c r="AY218" s="72"/>
      <c r="AZ218" s="116"/>
      <c r="BA218" s="73"/>
    </row>
    <row r="219" spans="1:53" ht="15" customHeight="1" x14ac:dyDescent="0.25">
      <c r="A219" s="107"/>
      <c r="B219" s="94"/>
      <c r="C219" s="94"/>
      <c r="D219" s="94"/>
      <c r="E219" s="94"/>
      <c r="F219" s="108"/>
      <c r="G219" s="108"/>
      <c r="H219" s="108"/>
      <c r="I219" s="108"/>
      <c r="J219" s="108"/>
      <c r="K219" s="115"/>
      <c r="L219" s="115"/>
      <c r="M219" s="115"/>
      <c r="N219" s="115"/>
      <c r="O219" s="115"/>
      <c r="P219" s="115"/>
      <c r="Q219" s="115"/>
      <c r="R219" s="115"/>
      <c r="S219" s="115"/>
      <c r="T219" s="115"/>
      <c r="U219" s="115"/>
      <c r="V219" s="115"/>
      <c r="W219" s="108"/>
      <c r="X219" s="108"/>
      <c r="Y219" s="108"/>
      <c r="Z219" s="108"/>
      <c r="AA219" s="108"/>
      <c r="AB219" s="73"/>
      <c r="AC219" s="116"/>
      <c r="AD219" s="72"/>
      <c r="AE219" s="72"/>
      <c r="AF219" s="72"/>
      <c r="AG219" s="72"/>
      <c r="AH219" s="72"/>
      <c r="AI219" s="72"/>
      <c r="AJ219" s="72"/>
      <c r="AK219" s="72"/>
      <c r="AL219" s="72"/>
      <c r="AM219" s="72"/>
      <c r="AN219" s="73"/>
      <c r="AO219" s="72"/>
      <c r="AP219" s="72"/>
      <c r="AQ219" s="72"/>
      <c r="AR219" s="72"/>
      <c r="AS219" s="72"/>
      <c r="AT219" s="72"/>
      <c r="AU219" s="72"/>
      <c r="AV219" s="72"/>
      <c r="AW219" s="72"/>
      <c r="AX219" s="72"/>
      <c r="AY219" s="72"/>
      <c r="AZ219" s="116"/>
      <c r="BA219" s="73"/>
    </row>
    <row r="220" spans="1:53" ht="15" customHeight="1" x14ac:dyDescent="0.25">
      <c r="A220" s="245" t="s">
        <v>135</v>
      </c>
      <c r="B220" s="245"/>
      <c r="C220" s="246" t="s">
        <v>86</v>
      </c>
      <c r="D220" s="246"/>
      <c r="E220" s="246"/>
      <c r="F220" s="246"/>
      <c r="G220" s="246"/>
      <c r="H220" s="246"/>
      <c r="I220" s="246"/>
      <c r="J220" s="246"/>
      <c r="K220" s="246"/>
      <c r="L220" s="246"/>
      <c r="M220" s="246"/>
      <c r="N220" s="246"/>
      <c r="O220" s="246"/>
      <c r="P220" s="246"/>
      <c r="Q220" s="246"/>
      <c r="R220" s="246"/>
      <c r="S220" s="246"/>
      <c r="T220" s="246"/>
      <c r="U220" s="246"/>
      <c r="V220" s="246"/>
      <c r="W220" s="245"/>
      <c r="X220" s="245"/>
      <c r="Y220" s="245"/>
      <c r="Z220" s="245"/>
      <c r="AA220" s="245"/>
      <c r="AB220" s="73"/>
      <c r="AC220" s="72"/>
      <c r="AD220" s="72"/>
      <c r="AE220" s="72"/>
      <c r="AF220" s="72"/>
      <c r="AG220" s="72"/>
      <c r="AH220" s="72"/>
      <c r="AI220" s="72"/>
      <c r="AJ220" s="72"/>
      <c r="AK220" s="72"/>
      <c r="AL220" s="72"/>
      <c r="AM220" s="72"/>
      <c r="AN220" s="73"/>
      <c r="AO220" s="71"/>
      <c r="AP220" s="71"/>
      <c r="AQ220" s="71"/>
      <c r="AR220" s="71"/>
      <c r="AS220" s="71"/>
      <c r="AT220" s="71"/>
      <c r="AU220" s="71"/>
      <c r="AV220" s="71"/>
      <c r="AW220" s="71"/>
      <c r="AX220" s="71"/>
      <c r="AY220" s="71"/>
      <c r="AZ220" s="71"/>
      <c r="BA220" s="73"/>
    </row>
    <row r="221" spans="1:53" ht="15" customHeight="1" x14ac:dyDescent="0.25">
      <c r="A221" s="245"/>
      <c r="B221" s="245"/>
      <c r="C221" s="246"/>
      <c r="D221" s="246"/>
      <c r="E221" s="246"/>
      <c r="F221" s="246"/>
      <c r="G221" s="246"/>
      <c r="H221" s="246"/>
      <c r="I221" s="246"/>
      <c r="J221" s="246"/>
      <c r="K221" s="246"/>
      <c r="L221" s="246"/>
      <c r="M221" s="246"/>
      <c r="N221" s="246"/>
      <c r="O221" s="246"/>
      <c r="P221" s="246"/>
      <c r="Q221" s="246"/>
      <c r="R221" s="246"/>
      <c r="S221" s="246"/>
      <c r="T221" s="246"/>
      <c r="U221" s="246"/>
      <c r="V221" s="246"/>
      <c r="W221" s="245"/>
      <c r="X221" s="245"/>
      <c r="Y221" s="245"/>
      <c r="Z221" s="245"/>
      <c r="AA221" s="245"/>
      <c r="AB221" s="73"/>
      <c r="AC221" s="71"/>
      <c r="AD221" s="71"/>
      <c r="AE221" s="71"/>
      <c r="AF221" s="71"/>
      <c r="AG221" s="71"/>
      <c r="AH221" s="71"/>
      <c r="AI221" s="71"/>
      <c r="AJ221" s="71"/>
      <c r="AK221" s="71"/>
      <c r="AL221" s="71"/>
      <c r="AM221" s="71"/>
      <c r="AN221" s="73"/>
      <c r="AO221" s="71"/>
      <c r="AP221" s="71"/>
      <c r="AQ221" s="71"/>
      <c r="AR221" s="71"/>
      <c r="AS221" s="71"/>
      <c r="AT221" s="71"/>
      <c r="AU221" s="71"/>
      <c r="AV221" s="71"/>
      <c r="AW221" s="71"/>
      <c r="AX221" s="71"/>
      <c r="AY221" s="71"/>
      <c r="AZ221" s="71"/>
      <c r="BA221" s="73"/>
    </row>
    <row r="222" spans="1:53" ht="15" customHeight="1" x14ac:dyDescent="0.25">
      <c r="A222" s="140" t="s">
        <v>97</v>
      </c>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73"/>
      <c r="AC222" s="71"/>
      <c r="AD222" s="71"/>
      <c r="AE222" s="71"/>
      <c r="AF222" s="71"/>
      <c r="AG222" s="71"/>
      <c r="AH222" s="71"/>
      <c r="AI222" s="71"/>
      <c r="AJ222" s="71"/>
      <c r="AK222" s="71"/>
      <c r="AL222" s="71"/>
      <c r="AM222" s="71"/>
      <c r="AN222" s="116"/>
      <c r="AO222" s="71"/>
      <c r="AP222" s="71"/>
      <c r="AQ222" s="71"/>
      <c r="AR222" s="71"/>
      <c r="AS222" s="71"/>
      <c r="AT222" s="71"/>
      <c r="AU222" s="71"/>
      <c r="AV222" s="71"/>
      <c r="AW222" s="71"/>
      <c r="AX222" s="71"/>
      <c r="AY222" s="71"/>
      <c r="AZ222" s="71"/>
      <c r="BA222" s="73"/>
    </row>
    <row r="223" spans="1:53" ht="15" customHeight="1" x14ac:dyDescent="0.25">
      <c r="A223" s="218" t="s">
        <v>139</v>
      </c>
      <c r="B223" s="219"/>
      <c r="C223" s="219"/>
      <c r="D223" s="231"/>
      <c r="E223" s="168" t="s">
        <v>96</v>
      </c>
      <c r="F223" s="168"/>
      <c r="G223" s="168"/>
      <c r="H223" s="168"/>
      <c r="I223" s="168"/>
      <c r="J223" s="168"/>
      <c r="K223" s="168"/>
      <c r="L223" s="168" t="s">
        <v>143</v>
      </c>
      <c r="M223" s="168"/>
      <c r="N223" s="168"/>
      <c r="O223" s="168"/>
      <c r="P223" s="168"/>
      <c r="Q223" s="168"/>
      <c r="R223" s="168"/>
      <c r="S223" s="168" t="s">
        <v>112</v>
      </c>
      <c r="T223" s="168"/>
      <c r="U223" s="168"/>
      <c r="V223" s="168"/>
      <c r="W223" s="168" t="s">
        <v>114</v>
      </c>
      <c r="X223" s="168"/>
      <c r="Y223" s="168"/>
      <c r="Z223" s="168"/>
      <c r="AA223" s="168"/>
      <c r="AB223" s="73"/>
      <c r="AC223" s="71"/>
      <c r="AD223" s="71"/>
      <c r="AE223" s="71"/>
      <c r="AF223" s="71"/>
      <c r="AG223" s="71"/>
      <c r="AH223" s="71"/>
      <c r="AI223" s="71"/>
      <c r="AJ223" s="71"/>
      <c r="AK223" s="71"/>
      <c r="AL223" s="71"/>
      <c r="AM223" s="71"/>
      <c r="AN223" s="73"/>
      <c r="AO223" s="71"/>
      <c r="AP223" s="71"/>
      <c r="AQ223" s="71"/>
      <c r="AR223" s="71"/>
      <c r="AS223" s="71"/>
      <c r="AT223" s="71"/>
      <c r="AU223" s="71"/>
      <c r="AV223" s="71"/>
      <c r="AW223" s="71"/>
      <c r="AX223" s="71"/>
      <c r="AY223" s="71"/>
      <c r="AZ223" s="71"/>
      <c r="BA223" s="73"/>
    </row>
    <row r="224" spans="1:53" ht="15" customHeight="1" x14ac:dyDescent="0.25">
      <c r="A224" s="220"/>
      <c r="B224" s="221"/>
      <c r="C224" s="221"/>
      <c r="D224" s="269"/>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row>
    <row r="225" spans="1:53" ht="15" customHeight="1" x14ac:dyDescent="0.25">
      <c r="A225" s="220"/>
      <c r="B225" s="221"/>
      <c r="C225" s="221"/>
      <c r="D225" s="269"/>
      <c r="E225" s="218" t="s">
        <v>140</v>
      </c>
      <c r="F225" s="219"/>
      <c r="G225" s="219"/>
      <c r="H225" s="231"/>
      <c r="I225" s="211" t="s">
        <v>93</v>
      </c>
      <c r="J225" s="211"/>
      <c r="K225" s="211"/>
      <c r="L225" s="211" t="s">
        <v>94</v>
      </c>
      <c r="M225" s="211"/>
      <c r="N225" s="211"/>
      <c r="O225" s="211" t="s">
        <v>95</v>
      </c>
      <c r="P225" s="211"/>
      <c r="Q225" s="211"/>
      <c r="R225" s="211"/>
      <c r="S225" s="168"/>
      <c r="T225" s="168"/>
      <c r="U225" s="168"/>
      <c r="V225" s="168"/>
      <c r="W225" s="168"/>
      <c r="X225" s="168"/>
      <c r="Y225" s="168"/>
      <c r="Z225" s="168"/>
      <c r="AA225" s="168"/>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row>
    <row r="226" spans="1:53" ht="15" customHeight="1" x14ac:dyDescent="0.25">
      <c r="A226" s="222"/>
      <c r="B226" s="223"/>
      <c r="C226" s="223"/>
      <c r="D226" s="270"/>
      <c r="E226" s="277" t="s">
        <v>141</v>
      </c>
      <c r="F226" s="277"/>
      <c r="G226" s="277"/>
      <c r="H226" s="277"/>
      <c r="I226" s="211"/>
      <c r="J226" s="211"/>
      <c r="K226" s="211"/>
      <c r="L226" s="247" t="s">
        <v>142</v>
      </c>
      <c r="M226" s="247"/>
      <c r="N226" s="247"/>
      <c r="O226" s="247" t="s">
        <v>142</v>
      </c>
      <c r="P226" s="247"/>
      <c r="Q226" s="247"/>
      <c r="R226" s="247"/>
      <c r="S226" s="168"/>
      <c r="T226" s="168"/>
      <c r="U226" s="168"/>
      <c r="V226" s="168"/>
      <c r="W226" s="168"/>
      <c r="X226" s="168"/>
      <c r="Y226" s="168"/>
      <c r="Z226" s="168"/>
      <c r="AA226" s="168"/>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row>
    <row r="227" spans="1:53" ht="15" customHeight="1" x14ac:dyDescent="0.25">
      <c r="A227" s="271" t="s">
        <v>138</v>
      </c>
      <c r="B227" s="272"/>
      <c r="C227" s="272"/>
      <c r="D227" s="273"/>
      <c r="E227" s="232"/>
      <c r="F227" s="233"/>
      <c r="G227" s="233"/>
      <c r="H227" s="234"/>
      <c r="I227" s="230"/>
      <c r="J227" s="230"/>
      <c r="K227" s="230"/>
      <c r="L227" s="230"/>
      <c r="M227" s="230"/>
      <c r="N227" s="230"/>
      <c r="O227" s="230"/>
      <c r="P227" s="230"/>
      <c r="Q227" s="230"/>
      <c r="R227" s="230"/>
      <c r="S227" s="239" t="s">
        <v>85</v>
      </c>
      <c r="T227" s="239"/>
      <c r="U227" s="239"/>
      <c r="V227" s="239"/>
      <c r="W227" s="239" t="s">
        <v>265</v>
      </c>
      <c r="X227" s="239"/>
      <c r="Y227" s="239"/>
      <c r="Z227" s="239"/>
      <c r="AA227" s="239"/>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row>
    <row r="228" spans="1:53" ht="15" customHeight="1" x14ac:dyDescent="0.25">
      <c r="A228" s="274"/>
      <c r="B228" s="275"/>
      <c r="C228" s="275"/>
      <c r="D228" s="276"/>
      <c r="E228" s="235"/>
      <c r="F228" s="236"/>
      <c r="G228" s="236"/>
      <c r="H228" s="237"/>
      <c r="I228" s="230"/>
      <c r="J228" s="230"/>
      <c r="K228" s="230"/>
      <c r="L228" s="230"/>
      <c r="M228" s="230"/>
      <c r="N228" s="230"/>
      <c r="O228" s="230"/>
      <c r="P228" s="230"/>
      <c r="Q228" s="230"/>
      <c r="R228" s="230"/>
      <c r="S228" s="239"/>
      <c r="T228" s="239"/>
      <c r="U228" s="239"/>
      <c r="V228" s="239"/>
      <c r="W228" s="239"/>
      <c r="X228" s="239"/>
      <c r="Y228" s="239"/>
      <c r="Z228" s="239"/>
      <c r="AA228" s="239"/>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row>
    <row r="229" spans="1:53" ht="15" customHeight="1" x14ac:dyDescent="0.25">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row>
    <row r="230" spans="1:53" ht="15" customHeight="1" x14ac:dyDescent="0.25">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row>
    <row r="231" spans="1:53" ht="15" customHeight="1" x14ac:dyDescent="0.25"/>
    <row r="232" spans="1:53" ht="15" customHeight="1" x14ac:dyDescent="0.25"/>
    <row r="233" spans="1:53" ht="15" customHeight="1" x14ac:dyDescent="0.25">
      <c r="A233" s="209" t="s">
        <v>145</v>
      </c>
      <c r="B233" s="209"/>
      <c r="C233" s="240" t="s">
        <v>146</v>
      </c>
      <c r="D233" s="240"/>
      <c r="E233" s="240"/>
      <c r="F233" s="240"/>
      <c r="G233" s="240"/>
      <c r="H233" s="240"/>
      <c r="I233" s="240"/>
      <c r="J233" s="240"/>
      <c r="K233" s="240"/>
      <c r="L233" s="240"/>
      <c r="M233" s="240"/>
      <c r="N233" s="240"/>
      <c r="O233" s="240"/>
      <c r="P233" s="240"/>
      <c r="Q233" s="240"/>
      <c r="R233" s="240"/>
      <c r="S233" s="240"/>
      <c r="T233" s="240"/>
      <c r="U233" s="240"/>
      <c r="V233" s="240"/>
      <c r="W233" s="209"/>
      <c r="X233" s="209"/>
      <c r="Y233" s="209"/>
      <c r="Z233" s="209"/>
      <c r="AA233" s="209"/>
    </row>
    <row r="234" spans="1:53" ht="15" customHeight="1" x14ac:dyDescent="0.25">
      <c r="A234" s="209"/>
      <c r="B234" s="209"/>
      <c r="C234" s="240"/>
      <c r="D234" s="240"/>
      <c r="E234" s="240"/>
      <c r="F234" s="241"/>
      <c r="G234" s="241"/>
      <c r="H234" s="241"/>
      <c r="I234" s="241"/>
      <c r="J234" s="241"/>
      <c r="K234" s="241"/>
      <c r="L234" s="241"/>
      <c r="M234" s="241"/>
      <c r="N234" s="241"/>
      <c r="O234" s="241"/>
      <c r="P234" s="241"/>
      <c r="Q234" s="241"/>
      <c r="R234" s="240"/>
      <c r="S234" s="240"/>
      <c r="T234" s="240"/>
      <c r="U234" s="240"/>
      <c r="V234" s="240"/>
      <c r="W234" s="209"/>
      <c r="X234" s="209"/>
      <c r="Y234" s="209"/>
      <c r="Z234" s="209"/>
      <c r="AA234" s="209"/>
    </row>
    <row r="235" spans="1:53" ht="15" customHeight="1" x14ac:dyDescent="0.25">
      <c r="A235" s="218" t="s">
        <v>112</v>
      </c>
      <c r="B235" s="219"/>
      <c r="C235" s="219"/>
      <c r="D235" s="219"/>
      <c r="E235" s="219"/>
      <c r="F235" s="328"/>
      <c r="G235" s="179" t="str">
        <f>"4.1 "&amp;Aux!U51</f>
        <v>4.1 % máximo según orientación y valor U</v>
      </c>
      <c r="H235" s="179"/>
      <c r="I235" s="179"/>
      <c r="J235" s="179"/>
      <c r="K235" s="179"/>
      <c r="L235" s="179"/>
      <c r="M235" s="179"/>
      <c r="N235" s="179"/>
      <c r="O235" s="179"/>
      <c r="P235" s="179"/>
      <c r="Q235" s="180"/>
      <c r="R235" s="167" t="s">
        <v>114</v>
      </c>
      <c r="S235" s="168"/>
      <c r="T235" s="168"/>
      <c r="U235" s="169"/>
      <c r="V235" s="169"/>
      <c r="W235" s="169"/>
      <c r="X235" s="169"/>
      <c r="Y235" s="169"/>
      <c r="Z235" s="169"/>
      <c r="AA235" s="170"/>
    </row>
    <row r="236" spans="1:53" ht="15" customHeight="1" x14ac:dyDescent="0.25">
      <c r="A236" s="220"/>
      <c r="B236" s="221"/>
      <c r="C236" s="221"/>
      <c r="D236" s="221"/>
      <c r="E236" s="221"/>
      <c r="F236" s="329"/>
      <c r="G236" s="175" t="str">
        <f>"4.2 "&amp;Aux!U52</f>
        <v>4.2 U ponderado máximo ventan-muro según orientación</v>
      </c>
      <c r="H236" s="175"/>
      <c r="I236" s="175"/>
      <c r="J236" s="175"/>
      <c r="K236" s="175"/>
      <c r="L236" s="175"/>
      <c r="M236" s="175"/>
      <c r="N236" s="175"/>
      <c r="O236" s="175"/>
      <c r="P236" s="175"/>
      <c r="Q236" s="176"/>
      <c r="R236" s="167"/>
      <c r="S236" s="168"/>
      <c r="T236" s="168"/>
      <c r="U236" s="171"/>
      <c r="V236" s="171"/>
      <c r="W236" s="171"/>
      <c r="X236" s="171"/>
      <c r="Y236" s="171"/>
      <c r="Z236" s="171"/>
      <c r="AA236" s="172"/>
    </row>
    <row r="237" spans="1:53" ht="15" customHeight="1" x14ac:dyDescent="0.25">
      <c r="A237" s="222"/>
      <c r="B237" s="223"/>
      <c r="C237" s="223"/>
      <c r="D237" s="223"/>
      <c r="E237" s="223"/>
      <c r="F237" s="330"/>
      <c r="G237" s="177"/>
      <c r="H237" s="177"/>
      <c r="I237" s="177"/>
      <c r="J237" s="177"/>
      <c r="K237" s="177"/>
      <c r="L237" s="177"/>
      <c r="M237" s="177"/>
      <c r="N237" s="177"/>
      <c r="O237" s="177"/>
      <c r="P237" s="177"/>
      <c r="Q237" s="178"/>
      <c r="R237" s="173" t="s">
        <v>170</v>
      </c>
      <c r="S237" s="173"/>
      <c r="T237" s="173"/>
      <c r="U237" s="173"/>
      <c r="V237" s="173"/>
      <c r="W237" s="173"/>
      <c r="X237" s="173"/>
      <c r="Y237" s="173"/>
      <c r="Z237" s="173"/>
      <c r="AA237" s="174"/>
    </row>
    <row r="238" spans="1:53" ht="15" customHeight="1" x14ac:dyDescent="0.25">
      <c r="A238" s="115"/>
      <c r="B238" s="115"/>
      <c r="C238" s="115"/>
      <c r="D238" s="115"/>
      <c r="E238" s="115"/>
      <c r="F238" s="115"/>
      <c r="G238" s="105"/>
      <c r="H238" s="105"/>
      <c r="I238" s="105"/>
      <c r="J238" s="105"/>
      <c r="K238" s="105"/>
      <c r="L238" s="105"/>
      <c r="M238" s="105"/>
      <c r="N238" s="105"/>
      <c r="O238" s="105"/>
      <c r="P238" s="105"/>
      <c r="Q238" s="90"/>
      <c r="R238" s="90"/>
      <c r="S238" s="90"/>
      <c r="T238" s="90"/>
      <c r="U238" s="90"/>
      <c r="V238" s="90"/>
      <c r="W238" s="90"/>
      <c r="X238" s="90"/>
      <c r="Y238" s="90"/>
      <c r="Z238" s="90"/>
      <c r="AA238" s="90"/>
    </row>
    <row r="239" spans="1:53" ht="15" customHeight="1" x14ac:dyDescent="0.25">
      <c r="A239" s="183" t="s">
        <v>159</v>
      </c>
      <c r="B239" s="183"/>
      <c r="C239" s="184" t="s">
        <v>160</v>
      </c>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row>
    <row r="240" spans="1:53" ht="15" customHeight="1" x14ac:dyDescent="0.25">
      <c r="A240" s="183"/>
      <c r="B240" s="183"/>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row>
    <row r="241" spans="1:27" ht="15" customHeight="1" x14ac:dyDescent="0.25">
      <c r="A241" s="314" t="s">
        <v>165</v>
      </c>
      <c r="B241" s="314"/>
      <c r="C241" s="314"/>
      <c r="D241" s="314"/>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4"/>
    </row>
    <row r="242" spans="1:27" ht="15" customHeight="1" x14ac:dyDescent="0.25">
      <c r="A242" s="314"/>
      <c r="B242" s="314"/>
      <c r="C242" s="314"/>
      <c r="D242" s="314"/>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4"/>
    </row>
    <row r="243" spans="1:27" ht="15" customHeight="1" x14ac:dyDescent="0.25">
      <c r="A243" s="250" t="s">
        <v>77</v>
      </c>
      <c r="B243" s="251"/>
      <c r="C243" s="252"/>
      <c r="D243" s="321" t="s">
        <v>151</v>
      </c>
      <c r="E243" s="322"/>
      <c r="F243" s="322"/>
      <c r="G243" s="322"/>
      <c r="H243" s="322"/>
      <c r="I243" s="322"/>
      <c r="J243" s="322"/>
      <c r="K243" s="322"/>
      <c r="L243" s="322"/>
      <c r="M243" s="322"/>
      <c r="N243" s="323"/>
      <c r="O243" s="321" t="s">
        <v>164</v>
      </c>
      <c r="P243" s="322"/>
      <c r="Q243" s="322"/>
      <c r="R243" s="323"/>
      <c r="S243" s="168" t="s">
        <v>155</v>
      </c>
      <c r="T243" s="168"/>
      <c r="U243" s="168"/>
      <c r="V243" s="92"/>
      <c r="W243" s="168" t="s">
        <v>71</v>
      </c>
      <c r="X243" s="168"/>
      <c r="Y243" s="168"/>
      <c r="Z243" s="168"/>
      <c r="AA243" s="92"/>
    </row>
    <row r="244" spans="1:27" ht="15" customHeight="1" x14ac:dyDescent="0.25">
      <c r="A244" s="295"/>
      <c r="B244" s="296"/>
      <c r="C244" s="297"/>
      <c r="D244" s="324"/>
      <c r="E244" s="325"/>
      <c r="F244" s="325"/>
      <c r="G244" s="325"/>
      <c r="H244" s="325"/>
      <c r="I244" s="325"/>
      <c r="J244" s="325"/>
      <c r="K244" s="325"/>
      <c r="L244" s="325"/>
      <c r="M244" s="325"/>
      <c r="N244" s="326"/>
      <c r="O244" s="324"/>
      <c r="P244" s="325"/>
      <c r="Q244" s="325"/>
      <c r="R244" s="326"/>
      <c r="S244" s="168"/>
      <c r="T244" s="168"/>
      <c r="U244" s="168"/>
      <c r="V244" s="92"/>
      <c r="W244" s="168"/>
      <c r="X244" s="168"/>
      <c r="Y244" s="168"/>
      <c r="Z244" s="168"/>
      <c r="AA244" s="92"/>
    </row>
    <row r="245" spans="1:27" ht="15" customHeight="1" x14ac:dyDescent="0.25">
      <c r="A245" s="168" t="s">
        <v>153</v>
      </c>
      <c r="B245" s="168"/>
      <c r="C245" s="168"/>
      <c r="D245" s="168" t="s">
        <v>158</v>
      </c>
      <c r="E245" s="168"/>
      <c r="F245" s="168"/>
      <c r="G245" s="168" t="s">
        <v>252</v>
      </c>
      <c r="H245" s="168"/>
      <c r="I245" s="168"/>
      <c r="J245" s="168"/>
      <c r="K245" s="168" t="s">
        <v>253</v>
      </c>
      <c r="L245" s="168"/>
      <c r="M245" s="168"/>
      <c r="N245" s="168"/>
      <c r="O245" s="168" t="s">
        <v>254</v>
      </c>
      <c r="P245" s="168"/>
      <c r="Q245" s="168"/>
      <c r="R245" s="168"/>
      <c r="S245" s="168"/>
      <c r="T245" s="168"/>
      <c r="U245" s="168"/>
      <c r="V245" s="327"/>
      <c r="W245" s="168"/>
      <c r="X245" s="168"/>
      <c r="Y245" s="168"/>
      <c r="Z245" s="168"/>
      <c r="AA245" s="89"/>
    </row>
    <row r="246" spans="1:27" ht="15" customHeight="1" x14ac:dyDescent="0.25">
      <c r="A246" s="168"/>
      <c r="B246" s="168"/>
      <c r="C246" s="168"/>
      <c r="D246" s="168"/>
      <c r="E246" s="168"/>
      <c r="F246" s="168"/>
      <c r="G246" s="168"/>
      <c r="H246" s="168"/>
      <c r="I246" s="168"/>
      <c r="J246" s="168"/>
      <c r="K246" s="168"/>
      <c r="L246" s="168"/>
      <c r="M246" s="168"/>
      <c r="N246" s="168"/>
      <c r="O246" s="168"/>
      <c r="P246" s="168"/>
      <c r="Q246" s="168"/>
      <c r="R246" s="168"/>
      <c r="S246" s="168"/>
      <c r="T246" s="168"/>
      <c r="U246" s="168"/>
      <c r="V246" s="327"/>
      <c r="W246" s="168"/>
      <c r="X246" s="168"/>
      <c r="Y246" s="168"/>
      <c r="Z246" s="168"/>
      <c r="AA246" s="89"/>
    </row>
    <row r="247" spans="1:27" ht="15" customHeight="1" x14ac:dyDescent="0.25">
      <c r="A247" s="163" t="s">
        <v>100</v>
      </c>
      <c r="B247" s="163"/>
      <c r="C247" s="163"/>
      <c r="D247" s="195"/>
      <c r="E247" s="195"/>
      <c r="F247" s="195"/>
      <c r="G247" s="227" t="str">
        <f>IFERROR(INDEX($O$149:$O$174,MATCH(D247,$A$149:$A$174,0)),"")</f>
        <v/>
      </c>
      <c r="H247" s="227"/>
      <c r="I247" s="227"/>
      <c r="J247" s="227"/>
      <c r="K247" s="228"/>
      <c r="L247" s="228"/>
      <c r="M247" s="228"/>
      <c r="N247" s="228"/>
      <c r="O247" s="228"/>
      <c r="P247" s="228"/>
      <c r="Q247" s="228"/>
      <c r="R247" s="228"/>
      <c r="S247" s="229" t="str">
        <f>IFERROR(ROUND(K247/O247,3),"")</f>
        <v/>
      </c>
      <c r="T247" s="229"/>
      <c r="U247" s="229"/>
      <c r="V247" s="327"/>
      <c r="W247" s="112"/>
      <c r="X247" s="112" t="s">
        <v>72</v>
      </c>
      <c r="Y247" s="112"/>
      <c r="Z247" s="112" t="s">
        <v>73</v>
      </c>
      <c r="AA247" s="71"/>
    </row>
    <row r="248" spans="1:27" ht="15" customHeight="1" x14ac:dyDescent="0.25">
      <c r="A248" s="163"/>
      <c r="B248" s="163"/>
      <c r="C248" s="163"/>
      <c r="D248" s="195"/>
      <c r="E248" s="195"/>
      <c r="F248" s="195"/>
      <c r="G248" s="227"/>
      <c r="H248" s="227"/>
      <c r="I248" s="227"/>
      <c r="J248" s="227"/>
      <c r="K248" s="228"/>
      <c r="L248" s="228"/>
      <c r="M248" s="228"/>
      <c r="N248" s="228"/>
      <c r="O248" s="228"/>
      <c r="P248" s="228"/>
      <c r="Q248" s="228"/>
      <c r="R248" s="228"/>
      <c r="S248" s="229"/>
      <c r="T248" s="229"/>
      <c r="U248" s="229"/>
      <c r="V248" s="327"/>
      <c r="W248" s="112"/>
      <c r="X248" s="112" t="s">
        <v>74</v>
      </c>
      <c r="Y248" s="112"/>
      <c r="Z248" s="112" t="s">
        <v>21</v>
      </c>
      <c r="AA248" s="71"/>
    </row>
    <row r="249" spans="1:27" ht="15" customHeight="1" x14ac:dyDescent="0.25">
      <c r="A249" s="186" t="s">
        <v>154</v>
      </c>
      <c r="B249" s="186"/>
      <c r="C249" s="186"/>
      <c r="D249" s="195"/>
      <c r="E249" s="195"/>
      <c r="F249" s="195"/>
      <c r="G249" s="227" t="str">
        <f t="shared" ref="G249" si="10">IFERROR(INDEX($O$149:$O$174,MATCH(D249,$A$149:$A$174,0)),"")</f>
        <v/>
      </c>
      <c r="H249" s="227"/>
      <c r="I249" s="227"/>
      <c r="J249" s="227"/>
      <c r="K249" s="228"/>
      <c r="L249" s="228"/>
      <c r="M249" s="228"/>
      <c r="N249" s="228"/>
      <c r="O249" s="228"/>
      <c r="P249" s="228"/>
      <c r="Q249" s="228"/>
      <c r="R249" s="228"/>
      <c r="S249" s="229" t="str">
        <f t="shared" ref="S249" si="11">IFERROR(ROUND(K249/O249,3),"")</f>
        <v/>
      </c>
      <c r="T249" s="229"/>
      <c r="U249" s="229"/>
      <c r="V249" s="327"/>
      <c r="W249" s="112"/>
      <c r="X249" s="112" t="s">
        <v>25</v>
      </c>
      <c r="Y249" s="112"/>
      <c r="Z249" s="112" t="s">
        <v>2</v>
      </c>
      <c r="AA249" s="71"/>
    </row>
    <row r="250" spans="1:27" ht="15" customHeight="1" x14ac:dyDescent="0.25">
      <c r="A250" s="186"/>
      <c r="B250" s="186"/>
      <c r="C250" s="186"/>
      <c r="D250" s="195"/>
      <c r="E250" s="195"/>
      <c r="F250" s="195"/>
      <c r="G250" s="227"/>
      <c r="H250" s="227"/>
      <c r="I250" s="227"/>
      <c r="J250" s="227"/>
      <c r="K250" s="228"/>
      <c r="L250" s="228"/>
      <c r="M250" s="228"/>
      <c r="N250" s="228"/>
      <c r="O250" s="228"/>
      <c r="P250" s="228"/>
      <c r="Q250" s="228"/>
      <c r="R250" s="228"/>
      <c r="S250" s="229"/>
      <c r="T250" s="229"/>
      <c r="U250" s="229"/>
      <c r="V250" s="327"/>
      <c r="W250" s="112"/>
      <c r="X250" s="112" t="s">
        <v>23</v>
      </c>
      <c r="Y250" s="112"/>
      <c r="Z250" s="112" t="s">
        <v>75</v>
      </c>
      <c r="AA250" s="71"/>
    </row>
    <row r="251" spans="1:27" ht="15" customHeight="1" x14ac:dyDescent="0.25">
      <c r="A251" s="163" t="s">
        <v>101</v>
      </c>
      <c r="B251" s="163"/>
      <c r="C251" s="163"/>
      <c r="D251" s="195"/>
      <c r="E251" s="195"/>
      <c r="F251" s="195"/>
      <c r="G251" s="227" t="str">
        <f t="shared" ref="G251" si="12">IFERROR(INDEX($O$149:$O$174,MATCH(D251,$A$149:$A$174,0)),"")</f>
        <v/>
      </c>
      <c r="H251" s="227"/>
      <c r="I251" s="227"/>
      <c r="J251" s="227"/>
      <c r="K251" s="228"/>
      <c r="L251" s="228"/>
      <c r="M251" s="228"/>
      <c r="N251" s="228"/>
      <c r="O251" s="228"/>
      <c r="P251" s="228"/>
      <c r="Q251" s="228"/>
      <c r="R251" s="228"/>
      <c r="S251" s="229" t="str">
        <f t="shared" ref="S251" si="13">IFERROR(ROUND(K251/O251,3),"")</f>
        <v/>
      </c>
      <c r="T251" s="229"/>
      <c r="U251" s="229"/>
      <c r="V251" s="327"/>
      <c r="W251" s="112"/>
      <c r="X251" s="112" t="s">
        <v>24</v>
      </c>
      <c r="Y251" s="182"/>
      <c r="Z251" s="182"/>
      <c r="AA251" s="71"/>
    </row>
    <row r="252" spans="1:27" ht="15" customHeight="1" x14ac:dyDescent="0.25">
      <c r="A252" s="163"/>
      <c r="B252" s="163"/>
      <c r="C252" s="163"/>
      <c r="D252" s="195"/>
      <c r="E252" s="195"/>
      <c r="F252" s="195"/>
      <c r="G252" s="227"/>
      <c r="H252" s="227"/>
      <c r="I252" s="227"/>
      <c r="J252" s="227"/>
      <c r="K252" s="228"/>
      <c r="L252" s="228"/>
      <c r="M252" s="228"/>
      <c r="N252" s="228"/>
      <c r="O252" s="228"/>
      <c r="P252" s="228"/>
      <c r="Q252" s="228"/>
      <c r="R252" s="228"/>
      <c r="S252" s="229"/>
      <c r="T252" s="229"/>
      <c r="U252" s="229"/>
      <c r="V252" s="327"/>
      <c r="W252" s="181" t="s">
        <v>167</v>
      </c>
      <c r="X252" s="181"/>
      <c r="Y252" s="181"/>
      <c r="Z252" s="181"/>
      <c r="AA252" s="71"/>
    </row>
    <row r="253" spans="1:27" ht="15" customHeight="1" x14ac:dyDescent="0.25">
      <c r="A253" s="163" t="s">
        <v>242</v>
      </c>
      <c r="B253" s="163"/>
      <c r="C253" s="163"/>
      <c r="D253" s="195"/>
      <c r="E253" s="195"/>
      <c r="F253" s="195"/>
      <c r="G253" s="227" t="str">
        <f t="shared" ref="G253" si="14">IFERROR(INDEX($O$149:$O$174,MATCH(D253,$A$149:$A$174,0)),"")</f>
        <v/>
      </c>
      <c r="H253" s="227"/>
      <c r="I253" s="227"/>
      <c r="J253" s="227"/>
      <c r="K253" s="228"/>
      <c r="L253" s="228"/>
      <c r="M253" s="228"/>
      <c r="N253" s="228"/>
      <c r="O253" s="228"/>
      <c r="P253" s="228"/>
      <c r="Q253" s="228"/>
      <c r="R253" s="228"/>
      <c r="S253" s="229" t="str">
        <f t="shared" ref="S253" si="15">IFERROR(ROUND(K253/O253,3),"")</f>
        <v/>
      </c>
      <c r="T253" s="229"/>
      <c r="U253" s="229"/>
      <c r="V253" s="115"/>
      <c r="W253" s="75"/>
      <c r="X253" s="75"/>
      <c r="Y253" s="75"/>
      <c r="Z253" s="75"/>
      <c r="AA253" s="71"/>
    </row>
    <row r="254" spans="1:27" ht="15" customHeight="1" x14ac:dyDescent="0.25">
      <c r="A254" s="163"/>
      <c r="B254" s="163"/>
      <c r="C254" s="163"/>
      <c r="D254" s="195"/>
      <c r="E254" s="195"/>
      <c r="F254" s="195"/>
      <c r="G254" s="227"/>
      <c r="H254" s="227"/>
      <c r="I254" s="227"/>
      <c r="J254" s="227"/>
      <c r="K254" s="228"/>
      <c r="L254" s="228"/>
      <c r="M254" s="228"/>
      <c r="N254" s="228"/>
      <c r="O254" s="228"/>
      <c r="P254" s="228"/>
      <c r="Q254" s="228"/>
      <c r="R254" s="228"/>
      <c r="S254" s="229"/>
      <c r="T254" s="229"/>
      <c r="U254" s="229"/>
      <c r="V254" s="115"/>
      <c r="W254" s="75"/>
      <c r="X254" s="75"/>
      <c r="Y254" s="75"/>
      <c r="Z254" s="75"/>
      <c r="AA254" s="71"/>
    </row>
    <row r="255" spans="1:27" ht="15" customHeight="1" x14ac:dyDescent="0.25">
      <c r="A255" s="94"/>
      <c r="B255" s="94"/>
      <c r="C255" s="94"/>
      <c r="D255" s="90"/>
      <c r="E255" s="90"/>
      <c r="F255" s="90"/>
      <c r="G255" s="93"/>
      <c r="H255" s="93"/>
      <c r="I255" s="93"/>
      <c r="J255" s="93"/>
      <c r="K255" s="91"/>
      <c r="L255" s="91"/>
      <c r="M255" s="91"/>
      <c r="N255" s="91"/>
      <c r="O255" s="91"/>
      <c r="P255" s="91"/>
      <c r="Q255" s="91"/>
      <c r="R255" s="91"/>
      <c r="S255" s="95"/>
      <c r="T255" s="95"/>
      <c r="U255" s="95"/>
      <c r="V255" s="115"/>
      <c r="W255" s="75"/>
      <c r="X255" s="75"/>
      <c r="Y255" s="75"/>
      <c r="Z255" s="75"/>
      <c r="AA255" s="71"/>
    </row>
    <row r="256" spans="1:27" ht="15" customHeight="1" x14ac:dyDescent="0.25">
      <c r="A256" s="183" t="s">
        <v>161</v>
      </c>
      <c r="B256" s="183"/>
      <c r="C256" s="185" t="s">
        <v>162</v>
      </c>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row>
    <row r="257" spans="1:27" ht="15" customHeight="1" x14ac:dyDescent="0.25">
      <c r="A257" s="183"/>
      <c r="B257" s="183"/>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row>
    <row r="258" spans="1:27" ht="15" customHeight="1" x14ac:dyDescent="0.25">
      <c r="A258" s="314" t="s">
        <v>166</v>
      </c>
      <c r="B258" s="314"/>
      <c r="C258" s="314"/>
      <c r="D258" s="314"/>
      <c r="E258" s="314"/>
      <c r="F258" s="314"/>
      <c r="G258" s="314"/>
      <c r="H258" s="314"/>
      <c r="I258" s="314"/>
      <c r="J258" s="314"/>
      <c r="K258" s="314"/>
      <c r="L258" s="314"/>
      <c r="M258" s="314"/>
      <c r="N258" s="314"/>
      <c r="O258" s="314"/>
      <c r="P258" s="314"/>
      <c r="Q258" s="314"/>
      <c r="R258" s="314"/>
      <c r="S258" s="314"/>
      <c r="T258" s="314"/>
      <c r="U258" s="314"/>
      <c r="V258" s="314"/>
      <c r="W258" s="314"/>
      <c r="X258" s="314"/>
      <c r="Y258" s="314"/>
      <c r="Z258" s="314"/>
      <c r="AA258" s="314"/>
    </row>
    <row r="259" spans="1:27" ht="15" customHeight="1" x14ac:dyDescent="0.25">
      <c r="A259" s="314"/>
      <c r="B259" s="314"/>
      <c r="C259" s="314"/>
      <c r="D259" s="314"/>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c r="AA259" s="314"/>
    </row>
    <row r="260" spans="1:27" ht="15" customHeight="1" x14ac:dyDescent="0.25">
      <c r="A260" s="250" t="s">
        <v>77</v>
      </c>
      <c r="B260" s="251"/>
      <c r="C260" s="252"/>
      <c r="D260" s="315" t="s">
        <v>151</v>
      </c>
      <c r="E260" s="316"/>
      <c r="F260" s="316"/>
      <c r="G260" s="316"/>
      <c r="H260" s="316"/>
      <c r="I260" s="316"/>
      <c r="J260" s="316"/>
      <c r="K260" s="316"/>
      <c r="L260" s="317"/>
      <c r="M260" s="250" t="s">
        <v>164</v>
      </c>
      <c r="N260" s="251"/>
      <c r="O260" s="251"/>
      <c r="P260" s="251"/>
      <c r="Q260" s="251"/>
      <c r="R260" s="252"/>
      <c r="S260" s="218" t="s">
        <v>255</v>
      </c>
      <c r="T260" s="219"/>
      <c r="U260" s="231"/>
      <c r="V260" s="105"/>
      <c r="W260" s="168" t="s">
        <v>71</v>
      </c>
      <c r="X260" s="168"/>
      <c r="Y260" s="168"/>
      <c r="Z260" s="168"/>
      <c r="AA260" s="105"/>
    </row>
    <row r="261" spans="1:27" ht="15" customHeight="1" x14ac:dyDescent="0.25">
      <c r="A261" s="295"/>
      <c r="B261" s="296"/>
      <c r="C261" s="297"/>
      <c r="D261" s="318"/>
      <c r="E261" s="319"/>
      <c r="F261" s="319"/>
      <c r="G261" s="319"/>
      <c r="H261" s="319"/>
      <c r="I261" s="319"/>
      <c r="J261" s="319"/>
      <c r="K261" s="319"/>
      <c r="L261" s="320"/>
      <c r="M261" s="295"/>
      <c r="N261" s="296"/>
      <c r="O261" s="296"/>
      <c r="P261" s="296"/>
      <c r="Q261" s="296"/>
      <c r="R261" s="297"/>
      <c r="S261" s="220"/>
      <c r="T261" s="221"/>
      <c r="U261" s="269"/>
      <c r="V261" s="105"/>
      <c r="W261" s="168"/>
      <c r="X261" s="168"/>
      <c r="Y261" s="168"/>
      <c r="Z261" s="168"/>
      <c r="AA261" s="105"/>
    </row>
    <row r="262" spans="1:27" ht="15" customHeight="1" x14ac:dyDescent="0.25">
      <c r="A262" s="168" t="s">
        <v>153</v>
      </c>
      <c r="B262" s="168"/>
      <c r="C262" s="331"/>
      <c r="D262" s="168" t="s">
        <v>158</v>
      </c>
      <c r="E262" s="168"/>
      <c r="F262" s="168"/>
      <c r="G262" s="168" t="s">
        <v>256</v>
      </c>
      <c r="H262" s="168"/>
      <c r="I262" s="168"/>
      <c r="J262" s="168" t="s">
        <v>163</v>
      </c>
      <c r="K262" s="168"/>
      <c r="L262" s="168"/>
      <c r="M262" s="168" t="s">
        <v>256</v>
      </c>
      <c r="N262" s="168"/>
      <c r="O262" s="168"/>
      <c r="P262" s="168" t="s">
        <v>163</v>
      </c>
      <c r="Q262" s="168"/>
      <c r="R262" s="168"/>
      <c r="S262" s="220"/>
      <c r="T262" s="221"/>
      <c r="U262" s="269"/>
      <c r="V262" s="76"/>
      <c r="W262" s="168"/>
      <c r="X262" s="168"/>
      <c r="Y262" s="168"/>
      <c r="Z262" s="168"/>
      <c r="AA262" s="76"/>
    </row>
    <row r="263" spans="1:27" ht="15" customHeight="1" x14ac:dyDescent="0.25">
      <c r="A263" s="168"/>
      <c r="B263" s="168"/>
      <c r="C263" s="331"/>
      <c r="D263" s="168"/>
      <c r="E263" s="168"/>
      <c r="F263" s="168"/>
      <c r="G263" s="168"/>
      <c r="H263" s="168"/>
      <c r="I263" s="168"/>
      <c r="J263" s="168"/>
      <c r="K263" s="168"/>
      <c r="L263" s="168"/>
      <c r="M263" s="168"/>
      <c r="N263" s="168"/>
      <c r="O263" s="168"/>
      <c r="P263" s="168"/>
      <c r="Q263" s="168"/>
      <c r="R263" s="168"/>
      <c r="S263" s="222"/>
      <c r="T263" s="223"/>
      <c r="U263" s="270"/>
      <c r="V263" s="76"/>
      <c r="W263" s="168"/>
      <c r="X263" s="168"/>
      <c r="Y263" s="168"/>
      <c r="Z263" s="168"/>
      <c r="AA263" s="76"/>
    </row>
    <row r="264" spans="1:27" ht="15" customHeight="1" x14ac:dyDescent="0.25">
      <c r="A264" s="163" t="s">
        <v>100</v>
      </c>
      <c r="B264" s="163"/>
      <c r="C264" s="163"/>
      <c r="D264" s="164"/>
      <c r="E264" s="164"/>
      <c r="F264" s="164"/>
      <c r="G264" s="165" t="str">
        <f>IFERROR(INDEX($O$149:$O$174,MATCH(D264,$A$149:$A$174,0)),"")</f>
        <v/>
      </c>
      <c r="H264" s="165"/>
      <c r="I264" s="165"/>
      <c r="J264" s="164"/>
      <c r="K264" s="164"/>
      <c r="L264" s="164"/>
      <c r="M264" s="166"/>
      <c r="N264" s="166"/>
      <c r="O264" s="166"/>
      <c r="P264" s="166"/>
      <c r="Q264" s="166"/>
      <c r="R264" s="166"/>
      <c r="S264" s="165" t="str">
        <f>IFERROR((G264*J264+M264*P264)/(J264+P264),"")</f>
        <v/>
      </c>
      <c r="T264" s="165"/>
      <c r="U264" s="165"/>
      <c r="V264" s="76"/>
      <c r="W264" s="112"/>
      <c r="X264" s="112" t="s">
        <v>72</v>
      </c>
      <c r="Y264" s="112"/>
      <c r="Z264" s="112" t="s">
        <v>73</v>
      </c>
      <c r="AA264" s="76"/>
    </row>
    <row r="265" spans="1:27" ht="15" customHeight="1" x14ac:dyDescent="0.25">
      <c r="A265" s="163"/>
      <c r="B265" s="163"/>
      <c r="C265" s="163"/>
      <c r="D265" s="164"/>
      <c r="E265" s="164"/>
      <c r="F265" s="164"/>
      <c r="G265" s="165"/>
      <c r="H265" s="165"/>
      <c r="I265" s="165"/>
      <c r="J265" s="164"/>
      <c r="K265" s="164"/>
      <c r="L265" s="164"/>
      <c r="M265" s="166"/>
      <c r="N265" s="166"/>
      <c r="O265" s="166"/>
      <c r="P265" s="166"/>
      <c r="Q265" s="166"/>
      <c r="R265" s="166"/>
      <c r="S265" s="165"/>
      <c r="T265" s="165"/>
      <c r="U265" s="165"/>
      <c r="V265" s="76"/>
      <c r="W265" s="112"/>
      <c r="X265" s="112" t="s">
        <v>74</v>
      </c>
      <c r="Y265" s="112"/>
      <c r="Z265" s="112" t="s">
        <v>21</v>
      </c>
      <c r="AA265" s="76"/>
    </row>
    <row r="266" spans="1:27" ht="15" customHeight="1" x14ac:dyDescent="0.25">
      <c r="A266" s="186" t="s">
        <v>154</v>
      </c>
      <c r="B266" s="186"/>
      <c r="C266" s="186"/>
      <c r="D266" s="164"/>
      <c r="E266" s="164"/>
      <c r="F266" s="164"/>
      <c r="G266" s="165" t="str">
        <f t="shared" ref="G266" si="16">IFERROR(INDEX($O$149:$O$174,MATCH(D266,$A$149:$A$174,0)),"")</f>
        <v/>
      </c>
      <c r="H266" s="165"/>
      <c r="I266" s="165"/>
      <c r="J266" s="164"/>
      <c r="K266" s="164"/>
      <c r="L266" s="164"/>
      <c r="M266" s="166"/>
      <c r="N266" s="166"/>
      <c r="O266" s="166"/>
      <c r="P266" s="166"/>
      <c r="Q266" s="166"/>
      <c r="R266" s="166"/>
      <c r="S266" s="165" t="str">
        <f t="shared" ref="S266" si="17">IFERROR((G266*J266+M266*P266)/(J266+P266),"")</f>
        <v/>
      </c>
      <c r="T266" s="165"/>
      <c r="U266" s="165"/>
      <c r="V266" s="76"/>
      <c r="W266" s="112"/>
      <c r="X266" s="112" t="s">
        <v>25</v>
      </c>
      <c r="Y266" s="112"/>
      <c r="Z266" s="112" t="s">
        <v>2</v>
      </c>
      <c r="AA266" s="76"/>
    </row>
    <row r="267" spans="1:27" ht="15" customHeight="1" x14ac:dyDescent="0.25">
      <c r="A267" s="186"/>
      <c r="B267" s="186"/>
      <c r="C267" s="186"/>
      <c r="D267" s="164"/>
      <c r="E267" s="164"/>
      <c r="F267" s="164"/>
      <c r="G267" s="165"/>
      <c r="H267" s="165"/>
      <c r="I267" s="165"/>
      <c r="J267" s="164"/>
      <c r="K267" s="164"/>
      <c r="L267" s="164"/>
      <c r="M267" s="166"/>
      <c r="N267" s="166"/>
      <c r="O267" s="166"/>
      <c r="P267" s="166"/>
      <c r="Q267" s="166"/>
      <c r="R267" s="166"/>
      <c r="S267" s="165"/>
      <c r="T267" s="165"/>
      <c r="U267" s="165"/>
      <c r="V267" s="76"/>
      <c r="W267" s="112"/>
      <c r="X267" s="112" t="s">
        <v>23</v>
      </c>
      <c r="Y267" s="112"/>
      <c r="Z267" s="112" t="s">
        <v>75</v>
      </c>
      <c r="AA267" s="76"/>
    </row>
    <row r="268" spans="1:27" ht="15" customHeight="1" x14ac:dyDescent="0.25">
      <c r="A268" s="163" t="s">
        <v>101</v>
      </c>
      <c r="B268" s="163"/>
      <c r="C268" s="163"/>
      <c r="D268" s="164"/>
      <c r="E268" s="164"/>
      <c r="F268" s="164"/>
      <c r="G268" s="165" t="str">
        <f t="shared" ref="G268" si="18">IFERROR(INDEX($O$149:$O$174,MATCH(D268,$A$149:$A$174,0)),"")</f>
        <v/>
      </c>
      <c r="H268" s="165"/>
      <c r="I268" s="165"/>
      <c r="J268" s="164"/>
      <c r="K268" s="164"/>
      <c r="L268" s="164"/>
      <c r="M268" s="166"/>
      <c r="N268" s="166"/>
      <c r="O268" s="166"/>
      <c r="P268" s="166"/>
      <c r="Q268" s="166"/>
      <c r="R268" s="166"/>
      <c r="S268" s="165" t="str">
        <f t="shared" ref="S268" si="19">IFERROR((G268*J268+M268*P268)/(J268+P268),"")</f>
        <v/>
      </c>
      <c r="T268" s="165"/>
      <c r="U268" s="165"/>
      <c r="V268" s="76"/>
      <c r="W268" s="112"/>
      <c r="X268" s="112" t="s">
        <v>24</v>
      </c>
      <c r="Y268" s="182"/>
      <c r="Z268" s="182"/>
      <c r="AA268" s="76"/>
    </row>
    <row r="269" spans="1:27" ht="15" customHeight="1" x14ac:dyDescent="0.25">
      <c r="A269" s="163"/>
      <c r="B269" s="163"/>
      <c r="C269" s="163"/>
      <c r="D269" s="164"/>
      <c r="E269" s="164"/>
      <c r="F269" s="164"/>
      <c r="G269" s="165"/>
      <c r="H269" s="165"/>
      <c r="I269" s="165"/>
      <c r="J269" s="164"/>
      <c r="K269" s="164"/>
      <c r="L269" s="164"/>
      <c r="M269" s="166"/>
      <c r="N269" s="166"/>
      <c r="O269" s="166"/>
      <c r="P269" s="166"/>
      <c r="Q269" s="166"/>
      <c r="R269" s="166"/>
      <c r="S269" s="165"/>
      <c r="T269" s="165"/>
      <c r="U269" s="165"/>
      <c r="V269" s="76"/>
      <c r="W269" s="181" t="s">
        <v>167</v>
      </c>
      <c r="X269" s="181"/>
      <c r="Y269" s="181"/>
      <c r="Z269" s="181"/>
      <c r="AA269" s="76"/>
    </row>
    <row r="270" spans="1:27" ht="15" customHeight="1" x14ac:dyDescent="0.25">
      <c r="A270" s="163" t="s">
        <v>242</v>
      </c>
      <c r="B270" s="163"/>
      <c r="C270" s="163"/>
      <c r="D270" s="164"/>
      <c r="E270" s="164"/>
      <c r="F270" s="164"/>
      <c r="G270" s="165" t="str">
        <f t="shared" ref="G270" si="20">IFERROR(INDEX($O$149:$O$174,MATCH(D270,$A$149:$A$174,0)),"")</f>
        <v/>
      </c>
      <c r="H270" s="165"/>
      <c r="I270" s="165"/>
      <c r="J270" s="164"/>
      <c r="K270" s="164"/>
      <c r="L270" s="164"/>
      <c r="M270" s="166"/>
      <c r="N270" s="166"/>
      <c r="O270" s="166"/>
      <c r="P270" s="166"/>
      <c r="Q270" s="166"/>
      <c r="R270" s="166"/>
      <c r="S270" s="165" t="str">
        <f t="shared" ref="S270" si="21">IFERROR((G270*J270+M270*P270)/(J270+P270),"")</f>
        <v/>
      </c>
      <c r="T270" s="165"/>
      <c r="U270" s="165"/>
      <c r="V270" s="76"/>
      <c r="W270" s="76"/>
      <c r="X270" s="76"/>
      <c r="Y270" s="76"/>
      <c r="Z270" s="76"/>
      <c r="AA270" s="76"/>
    </row>
    <row r="271" spans="1:27" ht="15" customHeight="1" x14ac:dyDescent="0.25">
      <c r="A271" s="163"/>
      <c r="B271" s="163"/>
      <c r="C271" s="163"/>
      <c r="D271" s="164"/>
      <c r="E271" s="164"/>
      <c r="F271" s="164"/>
      <c r="G271" s="165"/>
      <c r="H271" s="165"/>
      <c r="I271" s="165"/>
      <c r="J271" s="164"/>
      <c r="K271" s="164"/>
      <c r="L271" s="164"/>
      <c r="M271" s="166"/>
      <c r="N271" s="166"/>
      <c r="O271" s="166"/>
      <c r="P271" s="166"/>
      <c r="Q271" s="166"/>
      <c r="R271" s="166"/>
      <c r="S271" s="165"/>
      <c r="T271" s="165"/>
      <c r="U271" s="165"/>
      <c r="V271" s="109"/>
      <c r="W271" s="109"/>
      <c r="X271" s="109"/>
      <c r="Y271" s="109"/>
      <c r="Z271" s="109"/>
      <c r="AA271" s="109"/>
    </row>
    <row r="272" spans="1:27" ht="15" customHeight="1" x14ac:dyDescent="0.25">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row>
    <row r="273" spans="1:27" ht="15" customHeight="1" x14ac:dyDescent="0.2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row>
    <row r="274" spans="1:27" ht="15" customHeight="1" x14ac:dyDescent="0.25">
      <c r="A274" s="87"/>
      <c r="B274" s="87"/>
      <c r="C274" s="87"/>
      <c r="D274" s="87"/>
      <c r="E274" s="87"/>
      <c r="F274" s="89"/>
      <c r="G274" s="89"/>
      <c r="H274" s="89"/>
      <c r="I274" s="89"/>
      <c r="J274" s="89"/>
      <c r="K274" s="89"/>
      <c r="L274" s="89"/>
      <c r="M274" s="89"/>
      <c r="N274" s="89"/>
      <c r="O274" s="89"/>
      <c r="P274" s="89"/>
      <c r="Q274" s="89"/>
      <c r="R274" s="89"/>
      <c r="S274" s="89"/>
      <c r="T274" s="89"/>
      <c r="U274" s="89"/>
      <c r="V274" s="89"/>
      <c r="W274" s="89"/>
      <c r="X274" s="89"/>
      <c r="Y274" s="89"/>
      <c r="Z274" s="89"/>
      <c r="AA274" s="89"/>
    </row>
    <row r="275" spans="1:27" ht="15" customHeight="1" x14ac:dyDescent="0.25">
      <c r="A275" s="87"/>
      <c r="B275" s="87"/>
      <c r="C275" s="87"/>
      <c r="D275" s="87"/>
      <c r="E275" s="87"/>
      <c r="F275" s="89"/>
      <c r="G275" s="89"/>
      <c r="H275" s="89"/>
      <c r="I275" s="89"/>
      <c r="J275" s="89"/>
      <c r="K275" s="89"/>
      <c r="L275" s="89"/>
      <c r="M275" s="89"/>
      <c r="N275" s="89"/>
      <c r="O275" s="89"/>
      <c r="P275" s="89"/>
      <c r="Q275" s="89"/>
      <c r="R275" s="89"/>
      <c r="S275" s="89"/>
      <c r="T275" s="89"/>
      <c r="U275" s="89"/>
      <c r="V275" s="89"/>
      <c r="W275" s="89"/>
      <c r="X275" s="89"/>
      <c r="Y275" s="89"/>
      <c r="Z275" s="89"/>
      <c r="AA275" s="89"/>
    </row>
    <row r="276" spans="1:27" ht="15" customHeight="1" x14ac:dyDescent="0.25">
      <c r="A276" s="87"/>
      <c r="B276" s="87"/>
      <c r="C276" s="87"/>
      <c r="D276" s="87"/>
      <c r="E276" s="87"/>
      <c r="F276" s="89"/>
      <c r="G276" s="89"/>
      <c r="H276" s="89"/>
      <c r="I276" s="89"/>
      <c r="J276" s="115"/>
      <c r="K276" s="115"/>
      <c r="L276" s="115"/>
      <c r="M276" s="115"/>
      <c r="N276" s="115"/>
      <c r="O276" s="115"/>
      <c r="P276" s="115"/>
      <c r="Q276" s="115"/>
      <c r="R276" s="115"/>
      <c r="S276" s="89"/>
      <c r="T276" s="89"/>
      <c r="U276" s="89"/>
      <c r="V276" s="89"/>
      <c r="W276" s="89"/>
      <c r="X276" s="89"/>
      <c r="Y276" s="89"/>
      <c r="Z276" s="89"/>
      <c r="AA276" s="89"/>
    </row>
    <row r="277" spans="1:27" ht="15" customHeight="1" x14ac:dyDescent="0.25">
      <c r="A277" s="87"/>
      <c r="B277" s="87"/>
      <c r="C277" s="87"/>
      <c r="D277" s="87"/>
      <c r="E277" s="87"/>
      <c r="F277" s="110"/>
      <c r="G277" s="110"/>
      <c r="H277" s="110"/>
      <c r="I277" s="110"/>
      <c r="J277" s="110"/>
      <c r="K277" s="110"/>
      <c r="L277" s="110"/>
      <c r="M277" s="110"/>
      <c r="N277" s="110"/>
      <c r="O277" s="110"/>
      <c r="P277" s="110"/>
      <c r="Q277" s="110"/>
      <c r="R277" s="110"/>
      <c r="S277" s="89"/>
      <c r="T277" s="89"/>
      <c r="U277" s="89"/>
      <c r="V277" s="89"/>
      <c r="W277" s="87"/>
      <c r="X277" s="87"/>
      <c r="Y277" s="87"/>
      <c r="Z277" s="87"/>
      <c r="AA277" s="87"/>
    </row>
    <row r="278" spans="1:27" ht="15" customHeight="1" x14ac:dyDescent="0.25">
      <c r="A278" s="87"/>
      <c r="B278" s="87"/>
      <c r="C278" s="87"/>
      <c r="D278" s="87"/>
      <c r="E278" s="87"/>
      <c r="F278" s="110"/>
      <c r="G278" s="110"/>
      <c r="H278" s="110"/>
      <c r="I278" s="110"/>
      <c r="J278" s="110"/>
      <c r="K278" s="110"/>
      <c r="L278" s="110"/>
      <c r="M278" s="110"/>
      <c r="N278" s="110"/>
      <c r="O278" s="110"/>
      <c r="P278" s="110"/>
      <c r="Q278" s="110"/>
      <c r="R278" s="110"/>
      <c r="S278" s="89"/>
      <c r="T278" s="89"/>
      <c r="U278" s="89"/>
      <c r="V278" s="89"/>
      <c r="W278" s="87"/>
      <c r="X278" s="87"/>
      <c r="Y278" s="87"/>
      <c r="Z278" s="87"/>
      <c r="AA278" s="87"/>
    </row>
    <row r="279" spans="1:27" ht="15" customHeight="1" x14ac:dyDescent="0.25">
      <c r="A279" s="87"/>
      <c r="B279" s="87"/>
      <c r="C279" s="87"/>
      <c r="D279" s="87"/>
      <c r="E279" s="87"/>
      <c r="F279" s="110"/>
      <c r="G279" s="110"/>
      <c r="H279" s="110"/>
      <c r="I279" s="110"/>
      <c r="J279" s="110"/>
      <c r="K279" s="110"/>
      <c r="L279" s="110"/>
      <c r="M279" s="110"/>
      <c r="N279" s="110"/>
      <c r="O279" s="110"/>
      <c r="P279" s="110"/>
      <c r="Q279" s="110"/>
      <c r="R279" s="110"/>
      <c r="S279" s="89"/>
      <c r="T279" s="89"/>
      <c r="U279" s="89"/>
      <c r="V279" s="89"/>
      <c r="W279" s="87"/>
      <c r="X279" s="87"/>
      <c r="Y279" s="87"/>
      <c r="Z279" s="87"/>
      <c r="AA279" s="87"/>
    </row>
    <row r="280" spans="1:27" ht="15" customHeight="1" x14ac:dyDescent="0.25">
      <c r="A280" s="87"/>
      <c r="B280" s="87"/>
      <c r="C280" s="87"/>
      <c r="D280" s="87"/>
      <c r="E280" s="87"/>
      <c r="F280" s="110"/>
      <c r="G280" s="110"/>
      <c r="H280" s="110"/>
      <c r="I280" s="110"/>
      <c r="J280" s="110"/>
      <c r="K280" s="110"/>
      <c r="L280" s="110"/>
      <c r="M280" s="110"/>
      <c r="N280" s="110"/>
      <c r="O280" s="110"/>
      <c r="P280" s="110"/>
      <c r="Q280" s="110"/>
      <c r="R280" s="110"/>
      <c r="S280" s="89"/>
      <c r="T280" s="89"/>
      <c r="U280" s="89"/>
      <c r="V280" s="89"/>
      <c r="W280" s="87"/>
      <c r="X280" s="87"/>
      <c r="Y280" s="87"/>
      <c r="Z280" s="87"/>
      <c r="AA280" s="87"/>
    </row>
    <row r="281" spans="1:27" ht="15" customHeight="1" x14ac:dyDescent="0.25">
      <c r="A281" s="87"/>
      <c r="B281" s="87"/>
      <c r="C281" s="87"/>
      <c r="D281" s="87"/>
      <c r="E281" s="87"/>
      <c r="F281" s="110"/>
      <c r="G281" s="110"/>
      <c r="H281" s="110"/>
      <c r="I281" s="110"/>
      <c r="J281" s="110"/>
      <c r="K281" s="110"/>
      <c r="L281" s="110"/>
      <c r="M281" s="110"/>
      <c r="N281" s="110"/>
      <c r="O281" s="110"/>
      <c r="P281" s="110"/>
      <c r="Q281" s="110"/>
      <c r="R281" s="110"/>
      <c r="S281" s="89"/>
      <c r="T281" s="89"/>
      <c r="U281" s="89"/>
      <c r="V281" s="89"/>
      <c r="W281" s="87"/>
      <c r="X281" s="87"/>
      <c r="Y281" s="87"/>
      <c r="Z281" s="87"/>
      <c r="AA281" s="87"/>
    </row>
    <row r="282" spans="1:27" ht="15" customHeight="1" x14ac:dyDescent="0.25">
      <c r="A282" s="87"/>
      <c r="B282" s="87"/>
      <c r="C282" s="87"/>
      <c r="D282" s="87"/>
      <c r="E282" s="87"/>
      <c r="F282" s="110"/>
      <c r="G282" s="110"/>
      <c r="H282" s="110"/>
      <c r="I282" s="110"/>
      <c r="J282" s="110"/>
      <c r="K282" s="110"/>
      <c r="L282" s="110"/>
      <c r="M282" s="110"/>
      <c r="N282" s="110"/>
      <c r="O282" s="110"/>
      <c r="P282" s="110"/>
      <c r="Q282" s="110"/>
      <c r="R282" s="110"/>
      <c r="S282" s="89"/>
      <c r="T282" s="89"/>
      <c r="U282" s="89"/>
      <c r="V282" s="89"/>
      <c r="W282" s="87"/>
      <c r="X282" s="87"/>
      <c r="Y282" s="87"/>
      <c r="Z282" s="87"/>
      <c r="AA282" s="87"/>
    </row>
    <row r="283" spans="1:27" ht="15" customHeight="1" x14ac:dyDescent="0.25">
      <c r="A283" s="87"/>
      <c r="B283" s="87"/>
      <c r="C283" s="87"/>
      <c r="D283" s="87"/>
      <c r="E283" s="87"/>
      <c r="F283" s="110"/>
      <c r="G283" s="110"/>
      <c r="H283" s="110"/>
      <c r="I283" s="110"/>
      <c r="J283" s="110"/>
      <c r="K283" s="110"/>
      <c r="L283" s="110"/>
      <c r="M283" s="110"/>
      <c r="N283" s="110"/>
      <c r="O283" s="110"/>
      <c r="P283" s="110"/>
      <c r="Q283" s="110"/>
      <c r="R283" s="110"/>
      <c r="S283" s="89"/>
      <c r="T283" s="89"/>
      <c r="U283" s="89"/>
      <c r="V283" s="89"/>
      <c r="W283" s="87"/>
      <c r="X283" s="87"/>
      <c r="Y283" s="87"/>
      <c r="Z283" s="87"/>
      <c r="AA283" s="87"/>
    </row>
    <row r="284" spans="1:27" ht="15" customHeight="1" x14ac:dyDescent="0.25">
      <c r="A284" s="87"/>
      <c r="B284" s="87"/>
      <c r="C284" s="87"/>
      <c r="D284" s="87"/>
      <c r="E284" s="87"/>
      <c r="F284" s="110"/>
      <c r="G284" s="110"/>
      <c r="H284" s="110"/>
      <c r="I284" s="110"/>
      <c r="J284" s="110"/>
      <c r="K284" s="110"/>
      <c r="L284" s="110"/>
      <c r="M284" s="110"/>
      <c r="N284" s="110"/>
      <c r="O284" s="110"/>
      <c r="P284" s="110"/>
      <c r="Q284" s="110"/>
      <c r="R284" s="110"/>
      <c r="S284" s="89"/>
      <c r="T284" s="89"/>
      <c r="U284" s="89"/>
      <c r="V284" s="89"/>
      <c r="W284" s="87"/>
      <c r="X284" s="87"/>
      <c r="Y284" s="87"/>
      <c r="Z284" s="87"/>
      <c r="AA284" s="87"/>
    </row>
    <row r="285" spans="1:27" ht="15" customHeight="1" x14ac:dyDescent="0.25">
      <c r="A285" s="87"/>
      <c r="B285" s="87"/>
      <c r="C285" s="87"/>
      <c r="D285" s="87"/>
      <c r="E285" s="87"/>
      <c r="F285" s="110"/>
      <c r="G285" s="110"/>
      <c r="H285" s="110"/>
      <c r="I285" s="110"/>
      <c r="J285" s="110"/>
      <c r="K285" s="110"/>
      <c r="L285" s="110"/>
      <c r="M285" s="110"/>
      <c r="N285" s="110"/>
      <c r="O285" s="110"/>
      <c r="P285" s="110"/>
      <c r="Q285" s="110"/>
      <c r="R285" s="110"/>
      <c r="S285" s="89"/>
      <c r="T285" s="89"/>
      <c r="U285" s="89"/>
      <c r="V285" s="89"/>
      <c r="W285" s="87"/>
      <c r="X285" s="87"/>
      <c r="Y285" s="87"/>
      <c r="Z285" s="87"/>
      <c r="AA285" s="87"/>
    </row>
    <row r="286" spans="1:27" ht="15" customHeight="1" x14ac:dyDescent="0.25">
      <c r="A286" s="87"/>
      <c r="B286" s="87"/>
      <c r="C286" s="87"/>
      <c r="D286" s="87"/>
      <c r="E286" s="87"/>
      <c r="F286" s="110"/>
      <c r="G286" s="110"/>
      <c r="H286" s="110"/>
      <c r="I286" s="110"/>
      <c r="J286" s="110"/>
      <c r="K286" s="110"/>
      <c r="L286" s="110"/>
      <c r="M286" s="110"/>
      <c r="N286" s="110"/>
      <c r="O286" s="110"/>
      <c r="P286" s="110"/>
      <c r="Q286" s="110"/>
      <c r="R286" s="110"/>
      <c r="S286" s="89"/>
      <c r="T286" s="89"/>
      <c r="U286" s="89"/>
      <c r="V286" s="89"/>
      <c r="W286" s="87"/>
      <c r="X286" s="87"/>
      <c r="Y286" s="87"/>
      <c r="Z286" s="87"/>
      <c r="AA286" s="87"/>
    </row>
    <row r="287" spans="1:27" ht="15" customHeight="1" x14ac:dyDescent="0.25">
      <c r="A287" s="87"/>
      <c r="B287" s="87"/>
      <c r="C287" s="87"/>
      <c r="D287" s="87"/>
      <c r="E287" s="87"/>
      <c r="F287" s="110"/>
      <c r="G287" s="110"/>
      <c r="H287" s="110"/>
      <c r="I287" s="110"/>
      <c r="J287" s="110"/>
      <c r="K287" s="110"/>
      <c r="L287" s="110"/>
      <c r="M287" s="110"/>
      <c r="N287" s="110"/>
      <c r="O287" s="110"/>
      <c r="P287" s="110"/>
      <c r="Q287" s="110"/>
      <c r="R287" s="110"/>
      <c r="S287" s="89"/>
      <c r="T287" s="89"/>
      <c r="U287" s="89"/>
      <c r="V287" s="89"/>
      <c r="W287" s="87"/>
      <c r="X287" s="87"/>
      <c r="Y287" s="87"/>
      <c r="Z287" s="87"/>
      <c r="AA287" s="87"/>
    </row>
    <row r="288" spans="1:27" ht="15" customHeight="1" x14ac:dyDescent="0.25">
      <c r="A288" s="87"/>
      <c r="B288" s="87"/>
      <c r="C288" s="87"/>
      <c r="D288" s="87"/>
      <c r="E288" s="87"/>
      <c r="F288" s="110"/>
      <c r="G288" s="110"/>
      <c r="H288" s="110"/>
      <c r="I288" s="110"/>
      <c r="J288" s="110"/>
      <c r="K288" s="110"/>
      <c r="L288" s="110"/>
      <c r="M288" s="110"/>
      <c r="N288" s="110"/>
      <c r="O288" s="110"/>
      <c r="P288" s="110"/>
      <c r="Q288" s="110"/>
      <c r="R288" s="110"/>
      <c r="S288" s="89"/>
      <c r="T288" s="89"/>
      <c r="U288" s="89"/>
      <c r="V288" s="89"/>
      <c r="W288" s="87"/>
      <c r="X288" s="87"/>
      <c r="Y288" s="87"/>
      <c r="Z288" s="87"/>
      <c r="AA288" s="87"/>
    </row>
    <row r="289" spans="1:27" ht="15" customHeight="1" x14ac:dyDescent="0.25">
      <c r="A289" s="87"/>
      <c r="B289" s="87"/>
      <c r="C289" s="87"/>
      <c r="D289" s="87"/>
      <c r="E289" s="87"/>
      <c r="F289" s="110"/>
      <c r="G289" s="110"/>
      <c r="H289" s="110"/>
      <c r="I289" s="110"/>
      <c r="J289" s="110"/>
      <c r="K289" s="110"/>
      <c r="L289" s="110"/>
      <c r="M289" s="110"/>
      <c r="N289" s="110"/>
      <c r="O289" s="110"/>
      <c r="P289" s="110"/>
      <c r="Q289" s="110"/>
      <c r="R289" s="110"/>
      <c r="S289" s="89"/>
      <c r="T289" s="89"/>
      <c r="U289" s="89"/>
      <c r="V289" s="89"/>
      <c r="W289" s="87"/>
      <c r="X289" s="87"/>
      <c r="Y289" s="87"/>
      <c r="Z289" s="87"/>
      <c r="AA289" s="87"/>
    </row>
    <row r="290" spans="1:27" ht="15" customHeight="1" x14ac:dyDescent="0.25">
      <c r="A290" s="87"/>
      <c r="B290" s="87"/>
      <c r="C290" s="87"/>
      <c r="D290" s="87"/>
      <c r="E290" s="87"/>
      <c r="F290" s="110"/>
      <c r="G290" s="110"/>
      <c r="H290" s="110"/>
      <c r="I290" s="110"/>
      <c r="J290" s="110"/>
      <c r="K290" s="110"/>
      <c r="L290" s="110"/>
      <c r="M290" s="110"/>
      <c r="N290" s="110"/>
      <c r="O290" s="110"/>
      <c r="P290" s="110"/>
      <c r="Q290" s="110"/>
      <c r="R290" s="110"/>
      <c r="S290" s="89"/>
      <c r="T290" s="89"/>
      <c r="U290" s="89"/>
      <c r="V290" s="89"/>
      <c r="W290" s="87"/>
      <c r="X290" s="87"/>
      <c r="Y290" s="87"/>
      <c r="Z290" s="87"/>
      <c r="AA290" s="87"/>
    </row>
    <row r="291" spans="1:27" ht="15" customHeight="1" x14ac:dyDescent="0.25">
      <c r="A291" s="209" t="s">
        <v>168</v>
      </c>
      <c r="B291" s="209"/>
      <c r="C291" s="210" t="s">
        <v>169</v>
      </c>
      <c r="D291" s="210"/>
      <c r="E291" s="210"/>
      <c r="F291" s="210"/>
      <c r="G291" s="210"/>
      <c r="H291" s="210"/>
      <c r="I291" s="210"/>
      <c r="J291" s="210"/>
      <c r="K291" s="210"/>
      <c r="L291" s="210"/>
      <c r="M291" s="210"/>
      <c r="N291" s="210"/>
      <c r="O291" s="210"/>
      <c r="P291" s="210"/>
      <c r="Q291" s="210"/>
      <c r="R291" s="210"/>
      <c r="S291" s="210"/>
      <c r="T291" s="210"/>
      <c r="U291" s="210"/>
      <c r="V291" s="210"/>
      <c r="W291" s="209"/>
      <c r="X291" s="209"/>
      <c r="Y291" s="209"/>
      <c r="Z291" s="209"/>
      <c r="AA291" s="209"/>
    </row>
    <row r="292" spans="1:27" ht="15" customHeight="1" x14ac:dyDescent="0.25">
      <c r="A292" s="209"/>
      <c r="B292" s="209"/>
      <c r="C292" s="210"/>
      <c r="D292" s="210"/>
      <c r="E292" s="210"/>
      <c r="F292" s="210"/>
      <c r="G292" s="210"/>
      <c r="H292" s="210"/>
      <c r="I292" s="210"/>
      <c r="J292" s="210"/>
      <c r="K292" s="210"/>
      <c r="L292" s="210"/>
      <c r="M292" s="210"/>
      <c r="N292" s="210"/>
      <c r="O292" s="210"/>
      <c r="P292" s="210"/>
      <c r="Q292" s="210"/>
      <c r="R292" s="210"/>
      <c r="S292" s="210"/>
      <c r="T292" s="210"/>
      <c r="U292" s="210"/>
      <c r="V292" s="210"/>
      <c r="W292" s="209"/>
      <c r="X292" s="209"/>
      <c r="Y292" s="209"/>
      <c r="Z292" s="209"/>
      <c r="AA292" s="209"/>
    </row>
    <row r="293" spans="1:27" ht="15" customHeight="1" x14ac:dyDescent="0.25">
      <c r="A293" s="140" t="s">
        <v>235</v>
      </c>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row>
    <row r="294" spans="1:27" ht="15" customHeight="1" x14ac:dyDescent="0.25">
      <c r="A294" s="211" t="s">
        <v>113</v>
      </c>
      <c r="B294" s="212" t="s">
        <v>77</v>
      </c>
      <c r="C294" s="213"/>
      <c r="D294" s="213"/>
      <c r="E294" s="214"/>
      <c r="F294" s="218" t="s">
        <v>115</v>
      </c>
      <c r="G294" s="219"/>
      <c r="H294" s="219"/>
      <c r="I294" s="219"/>
      <c r="J294" s="168" t="s">
        <v>243</v>
      </c>
      <c r="K294" s="168"/>
      <c r="L294" s="168"/>
      <c r="M294" s="168"/>
      <c r="N294" s="168"/>
      <c r="O294" s="168"/>
      <c r="P294" s="168"/>
      <c r="Q294" s="168"/>
      <c r="R294" s="168"/>
      <c r="S294" s="168" t="s">
        <v>112</v>
      </c>
      <c r="T294" s="168"/>
      <c r="U294" s="168"/>
      <c r="V294" s="168"/>
      <c r="W294" s="168" t="s">
        <v>233</v>
      </c>
      <c r="X294" s="168"/>
      <c r="Y294" s="168"/>
      <c r="Z294" s="168"/>
      <c r="AA294" s="168"/>
    </row>
    <row r="295" spans="1:27" ht="15" customHeight="1" x14ac:dyDescent="0.25">
      <c r="A295" s="211"/>
      <c r="B295" s="215"/>
      <c r="C295" s="216"/>
      <c r="D295" s="216"/>
      <c r="E295" s="217"/>
      <c r="F295" s="220"/>
      <c r="G295" s="221"/>
      <c r="H295" s="221"/>
      <c r="I295" s="221"/>
      <c r="J295" s="168"/>
      <c r="K295" s="168"/>
      <c r="L295" s="168"/>
      <c r="M295" s="168"/>
      <c r="N295" s="168"/>
      <c r="O295" s="168"/>
      <c r="P295" s="168"/>
      <c r="Q295" s="168"/>
      <c r="R295" s="168"/>
      <c r="S295" s="168"/>
      <c r="T295" s="168"/>
      <c r="U295" s="168"/>
      <c r="V295" s="168"/>
      <c r="W295" s="168"/>
      <c r="X295" s="168"/>
      <c r="Y295" s="168"/>
      <c r="Z295" s="168"/>
      <c r="AA295" s="168"/>
    </row>
    <row r="296" spans="1:27" ht="15" customHeight="1" x14ac:dyDescent="0.25">
      <c r="A296" s="211"/>
      <c r="B296" s="215"/>
      <c r="C296" s="216"/>
      <c r="D296" s="216"/>
      <c r="E296" s="217"/>
      <c r="F296" s="222"/>
      <c r="G296" s="223"/>
      <c r="H296" s="223"/>
      <c r="I296" s="223"/>
      <c r="J296" s="114" t="s">
        <v>72</v>
      </c>
      <c r="K296" s="114" t="s">
        <v>73</v>
      </c>
      <c r="L296" s="114" t="s">
        <v>74</v>
      </c>
      <c r="M296" s="114" t="s">
        <v>21</v>
      </c>
      <c r="N296" s="114" t="s">
        <v>25</v>
      </c>
      <c r="O296" s="114" t="s">
        <v>2</v>
      </c>
      <c r="P296" s="114" t="s">
        <v>23</v>
      </c>
      <c r="Q296" s="114" t="s">
        <v>75</v>
      </c>
      <c r="R296" s="114" t="s">
        <v>24</v>
      </c>
      <c r="S296" s="168"/>
      <c r="T296" s="168"/>
      <c r="U296" s="168"/>
      <c r="V296" s="168"/>
      <c r="W296" s="168"/>
      <c r="X296" s="168"/>
      <c r="Y296" s="168"/>
      <c r="Z296" s="168"/>
      <c r="AA296" s="168"/>
    </row>
    <row r="297" spans="1:27" ht="15" customHeight="1" x14ac:dyDescent="0.25">
      <c r="A297" s="207" t="str">
        <f>IF(($B$127=Aux!$X$13),IF($B129&lt;&gt;0,$A129,""),IF($B127&lt;&gt;0,$A127,""))</f>
        <v/>
      </c>
      <c r="B297" s="197" t="str">
        <f>IF(($B$127=Aux!$X$13),IF($B129&lt;&gt;0,$B129,""),IF($B127&lt;&gt;0,$B127,""))</f>
        <v/>
      </c>
      <c r="C297" s="198"/>
      <c r="D297" s="198"/>
      <c r="E297" s="199"/>
      <c r="F297" s="203" t="str">
        <f>IF(($B$127=Aux!$X$13),IF($F129&lt;&gt;0,$F129,""),IF($F127&lt;&gt;0,$F127,""))</f>
        <v/>
      </c>
      <c r="G297" s="204"/>
      <c r="H297" s="204"/>
      <c r="I297" s="204"/>
      <c r="J297" s="187"/>
      <c r="K297" s="187"/>
      <c r="L297" s="187"/>
      <c r="M297" s="187"/>
      <c r="N297" s="187"/>
      <c r="O297" s="187"/>
      <c r="P297" s="187"/>
      <c r="Q297" s="187"/>
      <c r="R297" s="187"/>
      <c r="S297" s="189" t="str">
        <f>IF(F297&lt;&gt;"",Aux!$Z$44,"")</f>
        <v/>
      </c>
      <c r="T297" s="190"/>
      <c r="U297" s="190"/>
      <c r="V297" s="191"/>
      <c r="W297" s="166"/>
      <c r="X297" s="166"/>
      <c r="Y297" s="166"/>
      <c r="Z297" s="166"/>
      <c r="AA297" s="166"/>
    </row>
    <row r="298" spans="1:27" ht="15" customHeight="1" x14ac:dyDescent="0.25">
      <c r="A298" s="208"/>
      <c r="B298" s="200"/>
      <c r="C298" s="201"/>
      <c r="D298" s="201"/>
      <c r="E298" s="202"/>
      <c r="F298" s="205"/>
      <c r="G298" s="206"/>
      <c r="H298" s="206"/>
      <c r="I298" s="206"/>
      <c r="J298" s="188"/>
      <c r="K298" s="188"/>
      <c r="L298" s="188"/>
      <c r="M298" s="188"/>
      <c r="N298" s="188"/>
      <c r="O298" s="188"/>
      <c r="P298" s="188"/>
      <c r="Q298" s="188"/>
      <c r="R298" s="188"/>
      <c r="S298" s="192"/>
      <c r="T298" s="193"/>
      <c r="U298" s="193"/>
      <c r="V298" s="194"/>
      <c r="W298" s="166"/>
      <c r="X298" s="166"/>
      <c r="Y298" s="166"/>
      <c r="Z298" s="166"/>
      <c r="AA298" s="166"/>
    </row>
    <row r="299" spans="1:27" ht="15" customHeight="1" x14ac:dyDescent="0.25">
      <c r="A299" s="207" t="str">
        <f>IF(($B$127=Aux!$X$13),IF($B131&lt;&gt;0,$A131,""),IF($B129&lt;&gt;0,$A129,""))</f>
        <v/>
      </c>
      <c r="B299" s="197" t="str">
        <f>IF(($B$127=Aux!$X$13),IF($B131&lt;&gt;0,$B131,""),IF($B129&lt;&gt;0,$B129,""))</f>
        <v/>
      </c>
      <c r="C299" s="198"/>
      <c r="D299" s="198"/>
      <c r="E299" s="199"/>
      <c r="F299" s="203" t="str">
        <f>IF(($B$127=Aux!$X$13),IF($F131&lt;&gt;0,$F131,""),IF($F129&lt;&gt;0,$F129,""))</f>
        <v/>
      </c>
      <c r="G299" s="204"/>
      <c r="H299" s="204"/>
      <c r="I299" s="204"/>
      <c r="J299" s="187"/>
      <c r="K299" s="187"/>
      <c r="L299" s="187"/>
      <c r="M299" s="187"/>
      <c r="N299" s="187"/>
      <c r="O299" s="187"/>
      <c r="P299" s="187"/>
      <c r="Q299" s="187"/>
      <c r="R299" s="187"/>
      <c r="S299" s="189" t="str">
        <f>IF(F299&lt;&gt;"",Aux!$Z$44,"")</f>
        <v/>
      </c>
      <c r="T299" s="190"/>
      <c r="U299" s="190"/>
      <c r="V299" s="191"/>
      <c r="W299" s="166"/>
      <c r="X299" s="166"/>
      <c r="Y299" s="166"/>
      <c r="Z299" s="166"/>
      <c r="AA299" s="166"/>
    </row>
    <row r="300" spans="1:27" ht="15" customHeight="1" x14ac:dyDescent="0.25">
      <c r="A300" s="208"/>
      <c r="B300" s="200"/>
      <c r="C300" s="201"/>
      <c r="D300" s="201"/>
      <c r="E300" s="202"/>
      <c r="F300" s="205"/>
      <c r="G300" s="206"/>
      <c r="H300" s="206"/>
      <c r="I300" s="206"/>
      <c r="J300" s="188"/>
      <c r="K300" s="188"/>
      <c r="L300" s="188"/>
      <c r="M300" s="188"/>
      <c r="N300" s="188"/>
      <c r="O300" s="188"/>
      <c r="P300" s="188"/>
      <c r="Q300" s="188"/>
      <c r="R300" s="188"/>
      <c r="S300" s="192"/>
      <c r="T300" s="193"/>
      <c r="U300" s="193"/>
      <c r="V300" s="194"/>
      <c r="W300" s="166"/>
      <c r="X300" s="166"/>
      <c r="Y300" s="166"/>
      <c r="Z300" s="166"/>
      <c r="AA300" s="166"/>
    </row>
    <row r="301" spans="1:27" ht="15" customHeight="1" x14ac:dyDescent="0.25">
      <c r="A301" s="207" t="str">
        <f>IF(($B$127=Aux!$X$13),IF($B133&lt;&gt;0,$A133,""),IF($B131&lt;&gt;0,$A131,""))</f>
        <v/>
      </c>
      <c r="B301" s="197" t="str">
        <f>IF(($B$127=Aux!$X$13),IF($B133&lt;&gt;0,$B133,""),IF($B131&lt;&gt;0,$B131,""))</f>
        <v/>
      </c>
      <c r="C301" s="198"/>
      <c r="D301" s="198"/>
      <c r="E301" s="199"/>
      <c r="F301" s="203" t="str">
        <f>IF(($B$127=Aux!$X$13),IF($F133&lt;&gt;0,$F133,""),IF($F131&lt;&gt;0,$F131,""))</f>
        <v/>
      </c>
      <c r="G301" s="204"/>
      <c r="H301" s="204"/>
      <c r="I301" s="204"/>
      <c r="J301" s="187"/>
      <c r="K301" s="187"/>
      <c r="L301" s="187"/>
      <c r="M301" s="187"/>
      <c r="N301" s="187"/>
      <c r="O301" s="187"/>
      <c r="P301" s="187"/>
      <c r="Q301" s="187"/>
      <c r="R301" s="187"/>
      <c r="S301" s="189" t="str">
        <f>IF(F301&lt;&gt;"",Aux!$Z$44,"")</f>
        <v/>
      </c>
      <c r="T301" s="190"/>
      <c r="U301" s="190"/>
      <c r="V301" s="191"/>
      <c r="W301" s="166"/>
      <c r="X301" s="166"/>
      <c r="Y301" s="166"/>
      <c r="Z301" s="166"/>
      <c r="AA301" s="166"/>
    </row>
    <row r="302" spans="1:27" ht="15" customHeight="1" x14ac:dyDescent="0.25">
      <c r="A302" s="208"/>
      <c r="B302" s="200"/>
      <c r="C302" s="201"/>
      <c r="D302" s="201"/>
      <c r="E302" s="202"/>
      <c r="F302" s="205"/>
      <c r="G302" s="206"/>
      <c r="H302" s="206"/>
      <c r="I302" s="206"/>
      <c r="J302" s="188"/>
      <c r="K302" s="188"/>
      <c r="L302" s="188"/>
      <c r="M302" s="188"/>
      <c r="N302" s="188"/>
      <c r="O302" s="188"/>
      <c r="P302" s="188"/>
      <c r="Q302" s="188"/>
      <c r="R302" s="188"/>
      <c r="S302" s="192"/>
      <c r="T302" s="193"/>
      <c r="U302" s="193"/>
      <c r="V302" s="194"/>
      <c r="W302" s="166"/>
      <c r="X302" s="166"/>
      <c r="Y302" s="166"/>
      <c r="Z302" s="166"/>
      <c r="AA302" s="166"/>
    </row>
    <row r="303" spans="1:27" ht="15" customHeight="1" x14ac:dyDescent="0.25">
      <c r="A303" s="207" t="str">
        <f>IF(($B$127=Aux!$X$13),IF($B135&lt;&gt;0,$A135,""),IF($B133&lt;&gt;0,$A133,""))</f>
        <v/>
      </c>
      <c r="B303" s="197" t="str">
        <f>IF(($B$127=Aux!$X$13),IF($B135&lt;&gt;0,$B135,""),IF($B133&lt;&gt;0,$B133,""))</f>
        <v/>
      </c>
      <c r="C303" s="198"/>
      <c r="D303" s="198"/>
      <c r="E303" s="199"/>
      <c r="F303" s="203" t="str">
        <f>IF(($B$127=Aux!$X$13),IF($F135&lt;&gt;0,$F135,""),IF($F133&lt;&gt;0,$F133,""))</f>
        <v/>
      </c>
      <c r="G303" s="204"/>
      <c r="H303" s="204"/>
      <c r="I303" s="204"/>
      <c r="J303" s="187"/>
      <c r="K303" s="187"/>
      <c r="L303" s="187"/>
      <c r="M303" s="187"/>
      <c r="N303" s="187"/>
      <c r="O303" s="187"/>
      <c r="P303" s="187"/>
      <c r="Q303" s="187"/>
      <c r="R303" s="187"/>
      <c r="S303" s="189" t="str">
        <f>IF(F303&lt;&gt;"",Aux!$Z$44,"")</f>
        <v/>
      </c>
      <c r="T303" s="190"/>
      <c r="U303" s="190"/>
      <c r="V303" s="191"/>
      <c r="W303" s="166"/>
      <c r="X303" s="166"/>
      <c r="Y303" s="166"/>
      <c r="Z303" s="166"/>
      <c r="AA303" s="166"/>
    </row>
    <row r="304" spans="1:27" ht="15" customHeight="1" x14ac:dyDescent="0.25">
      <c r="A304" s="208"/>
      <c r="B304" s="200"/>
      <c r="C304" s="201"/>
      <c r="D304" s="201"/>
      <c r="E304" s="202"/>
      <c r="F304" s="205"/>
      <c r="G304" s="206"/>
      <c r="H304" s="206"/>
      <c r="I304" s="206"/>
      <c r="J304" s="188"/>
      <c r="K304" s="188"/>
      <c r="L304" s="188"/>
      <c r="M304" s="188"/>
      <c r="N304" s="188"/>
      <c r="O304" s="188"/>
      <c r="P304" s="188"/>
      <c r="Q304" s="188"/>
      <c r="R304" s="188"/>
      <c r="S304" s="192"/>
      <c r="T304" s="193"/>
      <c r="U304" s="193"/>
      <c r="V304" s="194"/>
      <c r="W304" s="166"/>
      <c r="X304" s="166"/>
      <c r="Y304" s="166"/>
      <c r="Z304" s="166"/>
      <c r="AA304" s="166"/>
    </row>
    <row r="305" spans="1:27" ht="15" customHeight="1" x14ac:dyDescent="0.25">
      <c r="A305" s="207" t="str">
        <f>IF(($B$127=Aux!$X$13),IF($B137&lt;&gt;0,$A137,""),IF($B135&lt;&gt;0,$A135,""))</f>
        <v/>
      </c>
      <c r="B305" s="197" t="str">
        <f>IF(($B$127=Aux!$X$13),IF($B137&lt;&gt;0,$B137,""),IF($B135&lt;&gt;0,$B135,""))</f>
        <v/>
      </c>
      <c r="C305" s="198"/>
      <c r="D305" s="198"/>
      <c r="E305" s="199"/>
      <c r="F305" s="203" t="str">
        <f>IF(($B$127=Aux!$X$13),IF($F137&lt;&gt;0,$F137,""),IF($F135&lt;&gt;0,$F135,""))</f>
        <v/>
      </c>
      <c r="G305" s="204"/>
      <c r="H305" s="204"/>
      <c r="I305" s="204"/>
      <c r="J305" s="187"/>
      <c r="K305" s="187"/>
      <c r="L305" s="187"/>
      <c r="M305" s="187"/>
      <c r="N305" s="187"/>
      <c r="O305" s="187"/>
      <c r="P305" s="187"/>
      <c r="Q305" s="187"/>
      <c r="R305" s="187"/>
      <c r="S305" s="189" t="str">
        <f>IF(F305&lt;&gt;"",Aux!$Z$44,"")</f>
        <v/>
      </c>
      <c r="T305" s="190"/>
      <c r="U305" s="190"/>
      <c r="V305" s="191"/>
      <c r="W305" s="166"/>
      <c r="X305" s="166"/>
      <c r="Y305" s="166"/>
      <c r="Z305" s="166"/>
      <c r="AA305" s="166"/>
    </row>
    <row r="306" spans="1:27" ht="15" customHeight="1" x14ac:dyDescent="0.25">
      <c r="A306" s="208"/>
      <c r="B306" s="200"/>
      <c r="C306" s="201"/>
      <c r="D306" s="201"/>
      <c r="E306" s="202"/>
      <c r="F306" s="205"/>
      <c r="G306" s="206"/>
      <c r="H306" s="206"/>
      <c r="I306" s="206"/>
      <c r="J306" s="188"/>
      <c r="K306" s="188"/>
      <c r="L306" s="188"/>
      <c r="M306" s="188"/>
      <c r="N306" s="188"/>
      <c r="O306" s="188"/>
      <c r="P306" s="188"/>
      <c r="Q306" s="188"/>
      <c r="R306" s="188"/>
      <c r="S306" s="192"/>
      <c r="T306" s="193"/>
      <c r="U306" s="193"/>
      <c r="V306" s="194"/>
      <c r="W306" s="166"/>
      <c r="X306" s="166"/>
      <c r="Y306" s="166"/>
      <c r="Z306" s="166"/>
      <c r="AA306" s="166"/>
    </row>
    <row r="307" spans="1:27" ht="15" customHeight="1" x14ac:dyDescent="0.25">
      <c r="A307" s="207" t="str">
        <f>IF(($B$127=Aux!$X$13),IF($B139&lt;&gt;0,$A139,""),IF($B137&lt;&gt;0,$A137,""))</f>
        <v/>
      </c>
      <c r="B307" s="197" t="str">
        <f>IF(($B$127=Aux!$X$13),IF($B139&lt;&gt;0,$B139,""),IF($B137&lt;&gt;0,$B137,""))</f>
        <v/>
      </c>
      <c r="C307" s="198"/>
      <c r="D307" s="198"/>
      <c r="E307" s="199"/>
      <c r="F307" s="203" t="str">
        <f>IF(($B$127=Aux!$X$13),IF($F139&lt;&gt;0,$F139,""),IF($F137&lt;&gt;0,$F137,""))</f>
        <v/>
      </c>
      <c r="G307" s="204"/>
      <c r="H307" s="204"/>
      <c r="I307" s="204"/>
      <c r="J307" s="187"/>
      <c r="K307" s="187"/>
      <c r="L307" s="187"/>
      <c r="M307" s="187"/>
      <c r="N307" s="187"/>
      <c r="O307" s="187"/>
      <c r="P307" s="187"/>
      <c r="Q307" s="187"/>
      <c r="R307" s="187"/>
      <c r="S307" s="189" t="str">
        <f>IF(F307&lt;&gt;"",Aux!$Z$44,"")</f>
        <v/>
      </c>
      <c r="T307" s="190"/>
      <c r="U307" s="190"/>
      <c r="V307" s="191"/>
      <c r="W307" s="166"/>
      <c r="X307" s="166"/>
      <c r="Y307" s="166"/>
      <c r="Z307" s="166"/>
      <c r="AA307" s="166"/>
    </row>
    <row r="308" spans="1:27" ht="15" customHeight="1" x14ac:dyDescent="0.25">
      <c r="A308" s="208"/>
      <c r="B308" s="200"/>
      <c r="C308" s="201"/>
      <c r="D308" s="201"/>
      <c r="E308" s="202"/>
      <c r="F308" s="205"/>
      <c r="G308" s="206"/>
      <c r="H308" s="206"/>
      <c r="I308" s="206"/>
      <c r="J308" s="188"/>
      <c r="K308" s="188"/>
      <c r="L308" s="188"/>
      <c r="M308" s="188"/>
      <c r="N308" s="188"/>
      <c r="O308" s="188"/>
      <c r="P308" s="188"/>
      <c r="Q308" s="188"/>
      <c r="R308" s="188"/>
      <c r="S308" s="192"/>
      <c r="T308" s="193"/>
      <c r="U308" s="193"/>
      <c r="V308" s="194"/>
      <c r="W308" s="166"/>
      <c r="X308" s="166"/>
      <c r="Y308" s="166"/>
      <c r="Z308" s="166"/>
      <c r="AA308" s="166"/>
    </row>
    <row r="309" spans="1:27" ht="15" customHeight="1" x14ac:dyDescent="0.25">
      <c r="A309" s="207" t="str">
        <f>IF(($B$127=Aux!$X$13),IF($B141&lt;&gt;0,$A141,""),IF($B139&lt;&gt;0,$A139,""))</f>
        <v/>
      </c>
      <c r="B309" s="197" t="str">
        <f>IF(($B$127=Aux!$X$13),IF($B141&lt;&gt;0,$B141,""),IF($B139&lt;&gt;0,$B139,""))</f>
        <v/>
      </c>
      <c r="C309" s="198"/>
      <c r="D309" s="198"/>
      <c r="E309" s="199"/>
      <c r="F309" s="203" t="str">
        <f>IF(($B$127=Aux!$X$13),IF($F141&lt;&gt;0,$F141,""),IF($F139&lt;&gt;0,$F139,""))</f>
        <v/>
      </c>
      <c r="G309" s="204"/>
      <c r="H309" s="204"/>
      <c r="I309" s="204"/>
      <c r="J309" s="187"/>
      <c r="K309" s="187"/>
      <c r="L309" s="187"/>
      <c r="M309" s="187"/>
      <c r="N309" s="187"/>
      <c r="O309" s="187"/>
      <c r="P309" s="187"/>
      <c r="Q309" s="187"/>
      <c r="R309" s="187"/>
      <c r="S309" s="189" t="str">
        <f>IF(F309&lt;&gt;"",Aux!$Z$44,"")</f>
        <v/>
      </c>
      <c r="T309" s="190"/>
      <c r="U309" s="190"/>
      <c r="V309" s="191"/>
      <c r="W309" s="166"/>
      <c r="X309" s="166"/>
      <c r="Y309" s="166"/>
      <c r="Z309" s="166"/>
      <c r="AA309" s="166"/>
    </row>
    <row r="310" spans="1:27" ht="15" customHeight="1" x14ac:dyDescent="0.25">
      <c r="A310" s="208"/>
      <c r="B310" s="200"/>
      <c r="C310" s="201"/>
      <c r="D310" s="201"/>
      <c r="E310" s="202"/>
      <c r="F310" s="205"/>
      <c r="G310" s="206"/>
      <c r="H310" s="206"/>
      <c r="I310" s="206"/>
      <c r="J310" s="188"/>
      <c r="K310" s="188"/>
      <c r="L310" s="188"/>
      <c r="M310" s="188"/>
      <c r="N310" s="188"/>
      <c r="O310" s="188"/>
      <c r="P310" s="188"/>
      <c r="Q310" s="188"/>
      <c r="R310" s="188"/>
      <c r="S310" s="192"/>
      <c r="T310" s="193"/>
      <c r="U310" s="193"/>
      <c r="V310" s="194"/>
      <c r="W310" s="166"/>
      <c r="X310" s="166"/>
      <c r="Y310" s="166"/>
      <c r="Z310" s="166"/>
      <c r="AA310" s="166"/>
    </row>
    <row r="311" spans="1:27" ht="15" customHeight="1" x14ac:dyDescent="0.25">
      <c r="A311" s="207" t="str">
        <f>IF(($B$127=Aux!$X$13),IF($B143&lt;&gt;0,$A143,""),IF($B141&lt;&gt;0,$A141,""))</f>
        <v/>
      </c>
      <c r="B311" s="197" t="str">
        <f>IF(($B$127=Aux!$X$13),IF($B143&lt;&gt;0,$B143,""),IF($B141&lt;&gt;0,$B141,""))</f>
        <v/>
      </c>
      <c r="C311" s="198"/>
      <c r="D311" s="198"/>
      <c r="E311" s="199"/>
      <c r="F311" s="203" t="str">
        <f>IF(($B$127=Aux!$X$13),IF($F143&lt;&gt;0,$F143,""),IF($F141&lt;&gt;0,$F141,""))</f>
        <v/>
      </c>
      <c r="G311" s="204"/>
      <c r="H311" s="204"/>
      <c r="I311" s="204"/>
      <c r="J311" s="187"/>
      <c r="K311" s="187"/>
      <c r="L311" s="187"/>
      <c r="M311" s="187"/>
      <c r="N311" s="187"/>
      <c r="O311" s="187"/>
      <c r="P311" s="187"/>
      <c r="Q311" s="187"/>
      <c r="R311" s="187"/>
      <c r="S311" s="189" t="str">
        <f>IF(F311&lt;&gt;"",Aux!$Z$44,"")</f>
        <v/>
      </c>
      <c r="T311" s="190"/>
      <c r="U311" s="190"/>
      <c r="V311" s="191"/>
      <c r="W311" s="166"/>
      <c r="X311" s="166"/>
      <c r="Y311" s="166"/>
      <c r="Z311" s="166"/>
      <c r="AA311" s="166"/>
    </row>
    <row r="312" spans="1:27" ht="15" customHeight="1" x14ac:dyDescent="0.25">
      <c r="A312" s="208"/>
      <c r="B312" s="200"/>
      <c r="C312" s="201"/>
      <c r="D312" s="201"/>
      <c r="E312" s="202"/>
      <c r="F312" s="205"/>
      <c r="G312" s="206"/>
      <c r="H312" s="206"/>
      <c r="I312" s="206"/>
      <c r="J312" s="188"/>
      <c r="K312" s="188"/>
      <c r="L312" s="188"/>
      <c r="M312" s="188"/>
      <c r="N312" s="188"/>
      <c r="O312" s="188"/>
      <c r="P312" s="188"/>
      <c r="Q312" s="188"/>
      <c r="R312" s="188"/>
      <c r="S312" s="192"/>
      <c r="T312" s="193"/>
      <c r="U312" s="193"/>
      <c r="V312" s="194"/>
      <c r="W312" s="166"/>
      <c r="X312" s="166"/>
      <c r="Y312" s="166"/>
      <c r="Z312" s="166"/>
      <c r="AA312" s="166"/>
    </row>
    <row r="313" spans="1:27" ht="15" customHeight="1" x14ac:dyDescent="0.25">
      <c r="A313" s="196" t="str">
        <f>IF(($B143=Aux!$X$13),"",IF($B143&lt;&gt;0,$A143,""))</f>
        <v/>
      </c>
      <c r="B313" s="197" t="str">
        <f>IF(($B$127=Aux!$X$13),"",IF($B143&lt;&gt;0,$B143,""))</f>
        <v/>
      </c>
      <c r="C313" s="198"/>
      <c r="D313" s="198"/>
      <c r="E313" s="199"/>
      <c r="F313" s="203" t="str">
        <f>IF(($B$127=Aux!$X$13),IF($F145&lt;&gt;0,$F145,""),IF($F143&lt;&gt;0,$F143,""))</f>
        <v/>
      </c>
      <c r="G313" s="204"/>
      <c r="H313" s="204"/>
      <c r="I313" s="204"/>
      <c r="J313" s="187"/>
      <c r="K313" s="187"/>
      <c r="L313" s="187"/>
      <c r="M313" s="187"/>
      <c r="N313" s="187"/>
      <c r="O313" s="187"/>
      <c r="P313" s="187"/>
      <c r="Q313" s="187"/>
      <c r="R313" s="187"/>
      <c r="S313" s="189" t="str">
        <f>IF(F313&lt;&gt;"",Aux!$Z$44,"")</f>
        <v/>
      </c>
      <c r="T313" s="190"/>
      <c r="U313" s="190"/>
      <c r="V313" s="191"/>
      <c r="W313" s="195"/>
      <c r="X313" s="195"/>
      <c r="Y313" s="195"/>
      <c r="Z313" s="195"/>
      <c r="AA313" s="195"/>
    </row>
    <row r="314" spans="1:27" ht="15" customHeight="1" x14ac:dyDescent="0.25">
      <c r="A314" s="196"/>
      <c r="B314" s="200"/>
      <c r="C314" s="201"/>
      <c r="D314" s="201"/>
      <c r="E314" s="202"/>
      <c r="F314" s="205"/>
      <c r="G314" s="206"/>
      <c r="H314" s="206"/>
      <c r="I314" s="206"/>
      <c r="J314" s="188"/>
      <c r="K314" s="188"/>
      <c r="L314" s="188"/>
      <c r="M314" s="188"/>
      <c r="N314" s="188"/>
      <c r="O314" s="188"/>
      <c r="P314" s="188"/>
      <c r="Q314" s="188"/>
      <c r="R314" s="188"/>
      <c r="S314" s="192"/>
      <c r="T314" s="193"/>
      <c r="U314" s="193"/>
      <c r="V314" s="194"/>
      <c r="W314" s="195"/>
      <c r="X314" s="195"/>
      <c r="Y314" s="195"/>
      <c r="Z314" s="195"/>
      <c r="AA314" s="195"/>
    </row>
    <row r="315" spans="1:27" ht="15" customHeight="1" x14ac:dyDescent="0.25"/>
    <row r="316" spans="1:27" ht="15" customHeight="1" x14ac:dyDescent="0.25"/>
    <row r="317" spans="1:27" ht="15" customHeight="1" x14ac:dyDescent="0.25"/>
    <row r="318" spans="1:27" ht="15" customHeight="1" x14ac:dyDescent="0.25"/>
    <row r="319" spans="1:27" ht="15" customHeight="1" x14ac:dyDescent="0.25"/>
    <row r="320" spans="1:27"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sheetData>
  <sheetProtection algorithmName="SHA-512" hashValue="/g+6gE4vWHLMtqAoNsWx6jL6fAAF3Cl7H367mjwFr6xgxsFSiEvjH82Fjjk+9nilZb0G/PUIyHziR4E138EZGQ==" saltValue="wVjavcjZbTmDV2Dp8meeNg==" spinCount="100000" sheet="1" objects="1" scenarios="1"/>
  <mergeCells count="589">
    <mergeCell ref="S264:U265"/>
    <mergeCell ref="S266:U267"/>
    <mergeCell ref="S268:U269"/>
    <mergeCell ref="G268:I269"/>
    <mergeCell ref="D264:F265"/>
    <mergeCell ref="D266:F267"/>
    <mergeCell ref="D268:F269"/>
    <mergeCell ref="A268:C269"/>
    <mergeCell ref="A262:C263"/>
    <mergeCell ref="A264:C265"/>
    <mergeCell ref="A266:C267"/>
    <mergeCell ref="J262:L263"/>
    <mergeCell ref="G262:I263"/>
    <mergeCell ref="D262:F263"/>
    <mergeCell ref="P262:R263"/>
    <mergeCell ref="M262:O263"/>
    <mergeCell ref="P268:R269"/>
    <mergeCell ref="M264:O265"/>
    <mergeCell ref="M266:O267"/>
    <mergeCell ref="M268:O269"/>
    <mergeCell ref="J264:L265"/>
    <mergeCell ref="J266:L267"/>
    <mergeCell ref="J268:L269"/>
    <mergeCell ref="G264:I265"/>
    <mergeCell ref="S247:U248"/>
    <mergeCell ref="S249:U250"/>
    <mergeCell ref="S251:U252"/>
    <mergeCell ref="A235:E237"/>
    <mergeCell ref="W243:Z246"/>
    <mergeCell ref="A241:AA242"/>
    <mergeCell ref="K251:N252"/>
    <mergeCell ref="D245:F246"/>
    <mergeCell ref="F235:F237"/>
    <mergeCell ref="A251:C252"/>
    <mergeCell ref="D247:F248"/>
    <mergeCell ref="D249:F250"/>
    <mergeCell ref="A258:AA259"/>
    <mergeCell ref="W252:Z252"/>
    <mergeCell ref="A260:C261"/>
    <mergeCell ref="D260:L261"/>
    <mergeCell ref="M260:R261"/>
    <mergeCell ref="A243:C244"/>
    <mergeCell ref="O245:R246"/>
    <mergeCell ref="O247:R248"/>
    <mergeCell ref="O249:R250"/>
    <mergeCell ref="O251:R252"/>
    <mergeCell ref="S243:U246"/>
    <mergeCell ref="S260:U263"/>
    <mergeCell ref="D243:N244"/>
    <mergeCell ref="O243:R244"/>
    <mergeCell ref="Y251:Z251"/>
    <mergeCell ref="V245:V252"/>
    <mergeCell ref="D251:F252"/>
    <mergeCell ref="G245:J246"/>
    <mergeCell ref="G247:J248"/>
    <mergeCell ref="G249:J250"/>
    <mergeCell ref="G251:J252"/>
    <mergeCell ref="K245:N246"/>
    <mergeCell ref="K247:N248"/>
    <mergeCell ref="K249:N250"/>
    <mergeCell ref="G266:I267"/>
    <mergeCell ref="A119:AA119"/>
    <mergeCell ref="A117:B118"/>
    <mergeCell ref="A20:AA25"/>
    <mergeCell ref="A27:AA30"/>
    <mergeCell ref="A31:AA34"/>
    <mergeCell ref="K125:N126"/>
    <mergeCell ref="O125:R126"/>
    <mergeCell ref="S125:U126"/>
    <mergeCell ref="V125:AA126"/>
    <mergeCell ref="B120:E122"/>
    <mergeCell ref="B123:E124"/>
    <mergeCell ref="B57:M57"/>
    <mergeCell ref="O57:Z57"/>
    <mergeCell ref="A35:AA36"/>
    <mergeCell ref="B51:M54"/>
    <mergeCell ref="O51:Z54"/>
    <mergeCell ref="W39:AA40"/>
    <mergeCell ref="C39:V40"/>
    <mergeCell ref="A39:B40"/>
    <mergeCell ref="A41:F41"/>
    <mergeCell ref="A42:F42"/>
    <mergeCell ref="A43:F43"/>
    <mergeCell ref="A44:E45"/>
    <mergeCell ref="A159:A160"/>
    <mergeCell ref="A161:A162"/>
    <mergeCell ref="A163:A164"/>
    <mergeCell ref="A165:A166"/>
    <mergeCell ref="A167:A168"/>
    <mergeCell ref="B131:E132"/>
    <mergeCell ref="B141:E142"/>
    <mergeCell ref="A120:A122"/>
    <mergeCell ref="B133:E134"/>
    <mergeCell ref="B137:E138"/>
    <mergeCell ref="B139:E140"/>
    <mergeCell ref="A123:A124"/>
    <mergeCell ref="A131:A132"/>
    <mergeCell ref="A133:A134"/>
    <mergeCell ref="A137:A138"/>
    <mergeCell ref="A139:A140"/>
    <mergeCell ref="A141:A142"/>
    <mergeCell ref="A127:A128"/>
    <mergeCell ref="B127:E128"/>
    <mergeCell ref="A145:A146"/>
    <mergeCell ref="B125:E126"/>
    <mergeCell ref="A143:A144"/>
    <mergeCell ref="B143:E144"/>
    <mergeCell ref="A169:A170"/>
    <mergeCell ref="B147:E148"/>
    <mergeCell ref="V147:AA148"/>
    <mergeCell ref="F147:J148"/>
    <mergeCell ref="A147:A148"/>
    <mergeCell ref="K149:N150"/>
    <mergeCell ref="K151:N152"/>
    <mergeCell ref="F149:J150"/>
    <mergeCell ref="F151:J152"/>
    <mergeCell ref="O147:R148"/>
    <mergeCell ref="S147:U148"/>
    <mergeCell ref="O149:R150"/>
    <mergeCell ref="O151:R152"/>
    <mergeCell ref="V149:AA150"/>
    <mergeCell ref="K163:N164"/>
    <mergeCell ref="O159:R160"/>
    <mergeCell ref="O161:R162"/>
    <mergeCell ref="O163:R164"/>
    <mergeCell ref="O165:R166"/>
    <mergeCell ref="O167:R168"/>
    <mergeCell ref="O169:R170"/>
    <mergeCell ref="A153:A154"/>
    <mergeCell ref="A155:A156"/>
    <mergeCell ref="A157:A158"/>
    <mergeCell ref="A177:B178"/>
    <mergeCell ref="C177:AA178"/>
    <mergeCell ref="A190:A191"/>
    <mergeCell ref="O180:R182"/>
    <mergeCell ref="S180:V182"/>
    <mergeCell ref="W180:AA183"/>
    <mergeCell ref="W184:AA185"/>
    <mergeCell ref="W190:AA191"/>
    <mergeCell ref="O183:R183"/>
    <mergeCell ref="S183:V183"/>
    <mergeCell ref="K180:N183"/>
    <mergeCell ref="F180:J183"/>
    <mergeCell ref="B180:E183"/>
    <mergeCell ref="A180:A183"/>
    <mergeCell ref="A186:A187"/>
    <mergeCell ref="B186:E187"/>
    <mergeCell ref="F186:J187"/>
    <mergeCell ref="K186:N187"/>
    <mergeCell ref="S186:V187"/>
    <mergeCell ref="W186:AA187"/>
    <mergeCell ref="O186:R217"/>
    <mergeCell ref="A188:A189"/>
    <mergeCell ref="B188:E189"/>
    <mergeCell ref="F188:J189"/>
    <mergeCell ref="A179:AA179"/>
    <mergeCell ref="B184:E185"/>
    <mergeCell ref="B190:E191"/>
    <mergeCell ref="F184:J185"/>
    <mergeCell ref="F190:J191"/>
    <mergeCell ref="K184:N185"/>
    <mergeCell ref="K190:N191"/>
    <mergeCell ref="A184:A185"/>
    <mergeCell ref="F212:J213"/>
    <mergeCell ref="K194:N195"/>
    <mergeCell ref="K196:N197"/>
    <mergeCell ref="K198:N199"/>
    <mergeCell ref="K200:N201"/>
    <mergeCell ref="K202:N203"/>
    <mergeCell ref="K204:N205"/>
    <mergeCell ref="K206:N207"/>
    <mergeCell ref="K208:N209"/>
    <mergeCell ref="S198:V199"/>
    <mergeCell ref="S200:V201"/>
    <mergeCell ref="S202:V203"/>
    <mergeCell ref="S204:V205"/>
    <mergeCell ref="S206:V207"/>
    <mergeCell ref="S208:V209"/>
    <mergeCell ref="S210:V211"/>
    <mergeCell ref="A214:A215"/>
    <mergeCell ref="W202:AA203"/>
    <mergeCell ref="K214:N215"/>
    <mergeCell ref="W206:AA207"/>
    <mergeCell ref="W208:AA209"/>
    <mergeCell ref="W210:AA211"/>
    <mergeCell ref="W212:AA213"/>
    <mergeCell ref="W214:AA215"/>
    <mergeCell ref="S194:V195"/>
    <mergeCell ref="S196:V197"/>
    <mergeCell ref="W192:AA193"/>
    <mergeCell ref="A192:A193"/>
    <mergeCell ref="A194:A195"/>
    <mergeCell ref="A196:A197"/>
    <mergeCell ref="A198:A199"/>
    <mergeCell ref="A200:A201"/>
    <mergeCell ref="S192:V193"/>
    <mergeCell ref="W194:AA195"/>
    <mergeCell ref="W196:AA197"/>
    <mergeCell ref="W198:AA199"/>
    <mergeCell ref="W200:AA201"/>
    <mergeCell ref="F120:J122"/>
    <mergeCell ref="F123:J124"/>
    <mergeCell ref="F131:J132"/>
    <mergeCell ref="F133:J134"/>
    <mergeCell ref="F137:J138"/>
    <mergeCell ref="F139:J140"/>
    <mergeCell ref="F141:J142"/>
    <mergeCell ref="K120:N122"/>
    <mergeCell ref="K123:N124"/>
    <mergeCell ref="K131:N132"/>
    <mergeCell ref="K133:N134"/>
    <mergeCell ref="K137:N138"/>
    <mergeCell ref="K139:N140"/>
    <mergeCell ref="K141:N142"/>
    <mergeCell ref="V120:AA122"/>
    <mergeCell ref="V123:AA124"/>
    <mergeCell ref="V131:AA132"/>
    <mergeCell ref="V133:AA134"/>
    <mergeCell ref="V137:AA138"/>
    <mergeCell ref="V139:AA140"/>
    <mergeCell ref="V141:AA142"/>
    <mergeCell ref="S139:U140"/>
    <mergeCell ref="O141:R142"/>
    <mergeCell ref="S120:U121"/>
    <mergeCell ref="O120:R121"/>
    <mergeCell ref="O122:R122"/>
    <mergeCell ref="O123:R124"/>
    <mergeCell ref="O131:R132"/>
    <mergeCell ref="O133:R134"/>
    <mergeCell ref="O137:R138"/>
    <mergeCell ref="O139:R140"/>
    <mergeCell ref="S122:U122"/>
    <mergeCell ref="S123:U124"/>
    <mergeCell ref="S131:U132"/>
    <mergeCell ref="S133:U134"/>
    <mergeCell ref="A125:A126"/>
    <mergeCell ref="S137:U138"/>
    <mergeCell ref="V171:AA172"/>
    <mergeCell ref="F129:J130"/>
    <mergeCell ref="K129:N130"/>
    <mergeCell ref="O129:R130"/>
    <mergeCell ref="S129:U130"/>
    <mergeCell ref="V129:AA130"/>
    <mergeCell ref="F163:J164"/>
    <mergeCell ref="V157:AA158"/>
    <mergeCell ref="V159:AA160"/>
    <mergeCell ref="V161:AA162"/>
    <mergeCell ref="V163:AA164"/>
    <mergeCell ref="O157:R158"/>
    <mergeCell ref="F145:J146"/>
    <mergeCell ref="K145:N146"/>
    <mergeCell ref="O145:R146"/>
    <mergeCell ref="S145:U146"/>
    <mergeCell ref="V145:AA146"/>
    <mergeCell ref="F167:J168"/>
    <mergeCell ref="F169:J170"/>
    <mergeCell ref="F153:J154"/>
    <mergeCell ref="V165:AA166"/>
    <mergeCell ref="F143:J144"/>
    <mergeCell ref="S214:V215"/>
    <mergeCell ref="O184:R185"/>
    <mergeCell ref="S184:V185"/>
    <mergeCell ref="S190:V191"/>
    <mergeCell ref="K212:N213"/>
    <mergeCell ref="F125:J126"/>
    <mergeCell ref="W175:AA176"/>
    <mergeCell ref="B145:E146"/>
    <mergeCell ref="F155:J156"/>
    <mergeCell ref="F157:J158"/>
    <mergeCell ref="F159:J160"/>
    <mergeCell ref="F161:J162"/>
    <mergeCell ref="K153:N154"/>
    <mergeCell ref="K155:N156"/>
    <mergeCell ref="K157:N158"/>
    <mergeCell ref="K159:N160"/>
    <mergeCell ref="K161:N162"/>
    <mergeCell ref="V167:AA168"/>
    <mergeCell ref="V169:AA170"/>
    <mergeCell ref="V151:AA152"/>
    <mergeCell ref="V153:AA154"/>
    <mergeCell ref="K143:N144"/>
    <mergeCell ref="V155:AA156"/>
    <mergeCell ref="K147:N148"/>
    <mergeCell ref="E226:H226"/>
    <mergeCell ref="F208:J209"/>
    <mergeCell ref="O171:R172"/>
    <mergeCell ref="K165:N166"/>
    <mergeCell ref="K167:N168"/>
    <mergeCell ref="K169:N170"/>
    <mergeCell ref="K171:N172"/>
    <mergeCell ref="F165:J166"/>
    <mergeCell ref="A220:B221"/>
    <mergeCell ref="F202:J203"/>
    <mergeCell ref="F204:J205"/>
    <mergeCell ref="F206:J207"/>
    <mergeCell ref="A202:A203"/>
    <mergeCell ref="A204:A205"/>
    <mergeCell ref="A206:A207"/>
    <mergeCell ref="A208:A209"/>
    <mergeCell ref="F200:J201"/>
    <mergeCell ref="C175:V176"/>
    <mergeCell ref="F171:J172"/>
    <mergeCell ref="A171:A172"/>
    <mergeCell ref="F216:J217"/>
    <mergeCell ref="K216:N217"/>
    <mergeCell ref="A175:B176"/>
    <mergeCell ref="S212:V213"/>
    <mergeCell ref="O143:R144"/>
    <mergeCell ref="S143:U144"/>
    <mergeCell ref="V143:AA144"/>
    <mergeCell ref="A135:A136"/>
    <mergeCell ref="B135:E136"/>
    <mergeCell ref="F135:J136"/>
    <mergeCell ref="K135:N136"/>
    <mergeCell ref="O135:R136"/>
    <mergeCell ref="S135:U136"/>
    <mergeCell ref="V135:AA136"/>
    <mergeCell ref="S141:U142"/>
    <mergeCell ref="G41:S41"/>
    <mergeCell ref="W41:AA41"/>
    <mergeCell ref="T41:V41"/>
    <mergeCell ref="A46:AA46"/>
    <mergeCell ref="A173:A174"/>
    <mergeCell ref="B149:E174"/>
    <mergeCell ref="F173:J174"/>
    <mergeCell ref="K173:N174"/>
    <mergeCell ref="O173:R174"/>
    <mergeCell ref="S149:U174"/>
    <mergeCell ref="V173:AA174"/>
    <mergeCell ref="A149:A150"/>
    <mergeCell ref="A151:A152"/>
    <mergeCell ref="O153:R154"/>
    <mergeCell ref="O155:R156"/>
    <mergeCell ref="F127:J128"/>
    <mergeCell ref="K127:N128"/>
    <mergeCell ref="O127:R128"/>
    <mergeCell ref="S127:U128"/>
    <mergeCell ref="V127:AA128"/>
    <mergeCell ref="A129:A130"/>
    <mergeCell ref="B129:E130"/>
    <mergeCell ref="W117:AA118"/>
    <mergeCell ref="C117:V118"/>
    <mergeCell ref="S216:V217"/>
    <mergeCell ref="W216:AA217"/>
    <mergeCell ref="B192:E217"/>
    <mergeCell ref="W220:AA221"/>
    <mergeCell ref="C220:V221"/>
    <mergeCell ref="A233:B234"/>
    <mergeCell ref="W204:AA205"/>
    <mergeCell ref="L223:R224"/>
    <mergeCell ref="O225:R225"/>
    <mergeCell ref="L225:N225"/>
    <mergeCell ref="L226:N226"/>
    <mergeCell ref="O226:R226"/>
    <mergeCell ref="A210:A211"/>
    <mergeCell ref="A212:A213"/>
    <mergeCell ref="F194:J195"/>
    <mergeCell ref="F196:J197"/>
    <mergeCell ref="F198:J199"/>
    <mergeCell ref="K210:N211"/>
    <mergeCell ref="F214:J215"/>
    <mergeCell ref="A222:AA222"/>
    <mergeCell ref="F192:J193"/>
    <mergeCell ref="K192:N193"/>
    <mergeCell ref="A223:D226"/>
    <mergeCell ref="A227:D228"/>
    <mergeCell ref="K188:N189"/>
    <mergeCell ref="S188:V189"/>
    <mergeCell ref="W188:AA189"/>
    <mergeCell ref="A253:C254"/>
    <mergeCell ref="D253:F254"/>
    <mergeCell ref="G253:J254"/>
    <mergeCell ref="K253:N254"/>
    <mergeCell ref="O253:R254"/>
    <mergeCell ref="S253:U254"/>
    <mergeCell ref="L227:N228"/>
    <mergeCell ref="O227:R228"/>
    <mergeCell ref="E223:K224"/>
    <mergeCell ref="I225:K226"/>
    <mergeCell ref="I227:K228"/>
    <mergeCell ref="E225:H225"/>
    <mergeCell ref="E227:H228"/>
    <mergeCell ref="F210:J211"/>
    <mergeCell ref="W223:AA226"/>
    <mergeCell ref="S223:V226"/>
    <mergeCell ref="S227:V228"/>
    <mergeCell ref="W227:AA228"/>
    <mergeCell ref="W233:AA234"/>
    <mergeCell ref="C233:V234"/>
    <mergeCell ref="A216:A217"/>
    <mergeCell ref="A291:B292"/>
    <mergeCell ref="C291:V292"/>
    <mergeCell ref="W291:AA292"/>
    <mergeCell ref="A293:AA293"/>
    <mergeCell ref="A294:A296"/>
    <mergeCell ref="B294:E296"/>
    <mergeCell ref="F294:I296"/>
    <mergeCell ref="J294:R295"/>
    <mergeCell ref="S294:V296"/>
    <mergeCell ref="W294:AA296"/>
    <mergeCell ref="A297:A298"/>
    <mergeCell ref="B297:E298"/>
    <mergeCell ref="F297:I298"/>
    <mergeCell ref="J297:J298"/>
    <mergeCell ref="K297:K298"/>
    <mergeCell ref="L297:L298"/>
    <mergeCell ref="M297:M298"/>
    <mergeCell ref="N297:N298"/>
    <mergeCell ref="O297:O298"/>
    <mergeCell ref="Q301:Q302"/>
    <mergeCell ref="R301:R302"/>
    <mergeCell ref="S301:V302"/>
    <mergeCell ref="W301:AA302"/>
    <mergeCell ref="A299:A300"/>
    <mergeCell ref="B299:E300"/>
    <mergeCell ref="F299:I300"/>
    <mergeCell ref="J299:J300"/>
    <mergeCell ref="K299:K300"/>
    <mergeCell ref="L299:L300"/>
    <mergeCell ref="M299:M300"/>
    <mergeCell ref="N299:N300"/>
    <mergeCell ref="O299:O300"/>
    <mergeCell ref="P297:P298"/>
    <mergeCell ref="Q297:Q298"/>
    <mergeCell ref="R297:R298"/>
    <mergeCell ref="S297:V298"/>
    <mergeCell ref="W297:AA298"/>
    <mergeCell ref="P299:P300"/>
    <mergeCell ref="Q299:Q300"/>
    <mergeCell ref="R299:R300"/>
    <mergeCell ref="S299:V300"/>
    <mergeCell ref="W299:AA300"/>
    <mergeCell ref="P303:P304"/>
    <mergeCell ref="Q303:Q304"/>
    <mergeCell ref="R303:R304"/>
    <mergeCell ref="S303:V304"/>
    <mergeCell ref="W303:AA304"/>
    <mergeCell ref="A301:A302"/>
    <mergeCell ref="B301:E302"/>
    <mergeCell ref="F301:I302"/>
    <mergeCell ref="J301:J302"/>
    <mergeCell ref="K301:K302"/>
    <mergeCell ref="A303:A304"/>
    <mergeCell ref="B303:E304"/>
    <mergeCell ref="F303:I304"/>
    <mergeCell ref="J303:J304"/>
    <mergeCell ref="K303:K304"/>
    <mergeCell ref="L303:L304"/>
    <mergeCell ref="M303:M304"/>
    <mergeCell ref="N303:N304"/>
    <mergeCell ref="O303:O304"/>
    <mergeCell ref="L301:L302"/>
    <mergeCell ref="M301:M302"/>
    <mergeCell ref="N301:N302"/>
    <mergeCell ref="O301:O302"/>
    <mergeCell ref="P301:P302"/>
    <mergeCell ref="A305:A306"/>
    <mergeCell ref="B305:E306"/>
    <mergeCell ref="F305:I306"/>
    <mergeCell ref="J305:J306"/>
    <mergeCell ref="K305:K306"/>
    <mergeCell ref="L305:L306"/>
    <mergeCell ref="M305:M306"/>
    <mergeCell ref="N305:N306"/>
    <mergeCell ref="O305:O306"/>
    <mergeCell ref="Q309:Q310"/>
    <mergeCell ref="R309:R310"/>
    <mergeCell ref="S309:V310"/>
    <mergeCell ref="W309:AA310"/>
    <mergeCell ref="A307:A308"/>
    <mergeCell ref="B307:E308"/>
    <mergeCell ref="F307:I308"/>
    <mergeCell ref="J307:J308"/>
    <mergeCell ref="K307:K308"/>
    <mergeCell ref="L307:L308"/>
    <mergeCell ref="M307:M308"/>
    <mergeCell ref="N307:N308"/>
    <mergeCell ref="O307:O308"/>
    <mergeCell ref="P305:P306"/>
    <mergeCell ref="Q305:Q306"/>
    <mergeCell ref="R305:R306"/>
    <mergeCell ref="S305:V306"/>
    <mergeCell ref="W305:AA306"/>
    <mergeCell ref="P307:P308"/>
    <mergeCell ref="Q307:Q308"/>
    <mergeCell ref="R307:R308"/>
    <mergeCell ref="S307:V308"/>
    <mergeCell ref="W307:AA308"/>
    <mergeCell ref="P311:P312"/>
    <mergeCell ref="Q311:Q312"/>
    <mergeCell ref="R311:R312"/>
    <mergeCell ref="S311:V312"/>
    <mergeCell ref="W311:AA312"/>
    <mergeCell ref="A309:A310"/>
    <mergeCell ref="B309:E310"/>
    <mergeCell ref="F309:I310"/>
    <mergeCell ref="J309:J310"/>
    <mergeCell ref="K309:K310"/>
    <mergeCell ref="A311:A312"/>
    <mergeCell ref="B311:E312"/>
    <mergeCell ref="F311:I312"/>
    <mergeCell ref="J311:J312"/>
    <mergeCell ref="K311:K312"/>
    <mergeCell ref="L311:L312"/>
    <mergeCell ref="M311:M312"/>
    <mergeCell ref="N311:N312"/>
    <mergeCell ref="O311:O312"/>
    <mergeCell ref="L309:L310"/>
    <mergeCell ref="M309:M310"/>
    <mergeCell ref="N309:N310"/>
    <mergeCell ref="O309:O310"/>
    <mergeCell ref="P309:P310"/>
    <mergeCell ref="P313:P314"/>
    <mergeCell ref="Q313:Q314"/>
    <mergeCell ref="R313:R314"/>
    <mergeCell ref="S313:V314"/>
    <mergeCell ref="W313:AA314"/>
    <mergeCell ref="A313:A314"/>
    <mergeCell ref="B313:E314"/>
    <mergeCell ref="F313:I314"/>
    <mergeCell ref="J313:J314"/>
    <mergeCell ref="K313:K314"/>
    <mergeCell ref="L313:L314"/>
    <mergeCell ref="M313:M314"/>
    <mergeCell ref="N313:N314"/>
    <mergeCell ref="O313:O314"/>
    <mergeCell ref="A270:C271"/>
    <mergeCell ref="D270:F271"/>
    <mergeCell ref="G270:I271"/>
    <mergeCell ref="J270:L271"/>
    <mergeCell ref="M270:O271"/>
    <mergeCell ref="P270:R271"/>
    <mergeCell ref="S270:U271"/>
    <mergeCell ref="R235:T236"/>
    <mergeCell ref="U235:AA236"/>
    <mergeCell ref="R237:AA237"/>
    <mergeCell ref="G236:Q237"/>
    <mergeCell ref="G235:Q235"/>
    <mergeCell ref="W269:Z269"/>
    <mergeCell ref="Y268:Z268"/>
    <mergeCell ref="W260:Z263"/>
    <mergeCell ref="A239:B240"/>
    <mergeCell ref="C239:AA240"/>
    <mergeCell ref="A256:B257"/>
    <mergeCell ref="C256:AA257"/>
    <mergeCell ref="A245:C246"/>
    <mergeCell ref="A247:C248"/>
    <mergeCell ref="A249:C250"/>
    <mergeCell ref="P264:R265"/>
    <mergeCell ref="P266:R267"/>
    <mergeCell ref="A77:AA87"/>
    <mergeCell ref="A104:AA106"/>
    <mergeCell ref="A95:B96"/>
    <mergeCell ref="C95:AA96"/>
    <mergeCell ref="A102:B103"/>
    <mergeCell ref="C102:AA103"/>
    <mergeCell ref="A59:B60"/>
    <mergeCell ref="C59:V60"/>
    <mergeCell ref="W59:AA60"/>
    <mergeCell ref="A61:B62"/>
    <mergeCell ref="C61:AA62"/>
    <mergeCell ref="A75:B76"/>
    <mergeCell ref="C75:AA76"/>
    <mergeCell ref="A89:B90"/>
    <mergeCell ref="C89:AA90"/>
    <mergeCell ref="A97:AA100"/>
    <mergeCell ref="A91:AA93"/>
    <mergeCell ref="A63:AA65"/>
    <mergeCell ref="P43:T43"/>
    <mergeCell ref="U43:AA43"/>
    <mergeCell ref="G43:O43"/>
    <mergeCell ref="G42:O42"/>
    <mergeCell ref="P42:T42"/>
    <mergeCell ref="U42:AA42"/>
    <mergeCell ref="A67:B68"/>
    <mergeCell ref="C67:AA68"/>
    <mergeCell ref="A69:AA73"/>
    <mergeCell ref="B55:M56"/>
    <mergeCell ref="O55:Z56"/>
    <mergeCell ref="A48:AA48"/>
    <mergeCell ref="K44:N44"/>
    <mergeCell ref="K45:N45"/>
    <mergeCell ref="W44:AA44"/>
    <mergeCell ref="W45:AA45"/>
    <mergeCell ref="R44:V44"/>
    <mergeCell ref="R45:V45"/>
    <mergeCell ref="O44:Q44"/>
    <mergeCell ref="O45:Q45"/>
    <mergeCell ref="F44:J45"/>
  </mergeCells>
  <phoneticPr fontId="4" type="noConversion"/>
  <conditionalFormatting sqref="K190:N191 S190:AA191">
    <cfRule type="expression" dxfId="14" priority="9">
      <formula>($B$190="")</formula>
    </cfRule>
  </conditionalFormatting>
  <conditionalFormatting sqref="J297:AA314">
    <cfRule type="expression" dxfId="13" priority="8">
      <formula>($B297="")</formula>
    </cfRule>
  </conditionalFormatting>
  <dataValidations count="1">
    <dataValidation type="list" allowBlank="1" showInputMessage="1" showErrorMessage="1" sqref="K123:N124" xr:uid="{7ADA7EC4-BBAC-4ECE-A0EB-F0EDDBA1BA95}">
      <formula1>Puerta</formula1>
    </dataValidation>
  </dataValidations>
  <pageMargins left="0.31496062992125984" right="0.31496062992125984" top="0.98425196850393704" bottom="0.35433070866141736" header="0.31496062992125984" footer="0.31496062992125984"/>
  <pageSetup paperSize="5" scale="99" fitToHeight="0" orientation="portrait" horizontalDpi="1200" verticalDpi="1200" r:id="rId1"/>
  <headerFooter>
    <oddHeader>&amp;L&amp;G&amp;C&amp;"Arial,Normal"&amp;12Estándar higrotérmico
Acreditación de exigencias para Vivienda Tipo Industrializada - DITEC&amp;RVersión Febrero 2023</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22</xdr:col>
                    <xdr:colOff>19050</xdr:colOff>
                    <xdr:row>246</xdr:row>
                    <xdr:rowOff>0</xdr:rowOff>
                  </from>
                  <to>
                    <xdr:col>22</xdr:col>
                    <xdr:colOff>266700</xdr:colOff>
                    <xdr:row>247</xdr:row>
                    <xdr:rowOff>19050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22</xdr:col>
                    <xdr:colOff>19050</xdr:colOff>
                    <xdr:row>247</xdr:row>
                    <xdr:rowOff>0</xdr:rowOff>
                  </from>
                  <to>
                    <xdr:col>22</xdr:col>
                    <xdr:colOff>266700</xdr:colOff>
                    <xdr:row>248</xdr:row>
                    <xdr:rowOff>19050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22</xdr:col>
                    <xdr:colOff>19050</xdr:colOff>
                    <xdr:row>248</xdr:row>
                    <xdr:rowOff>0</xdr:rowOff>
                  </from>
                  <to>
                    <xdr:col>22</xdr:col>
                    <xdr:colOff>266700</xdr:colOff>
                    <xdr:row>249</xdr:row>
                    <xdr:rowOff>19050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22</xdr:col>
                    <xdr:colOff>19050</xdr:colOff>
                    <xdr:row>249</xdr:row>
                    <xdr:rowOff>0</xdr:rowOff>
                  </from>
                  <to>
                    <xdr:col>22</xdr:col>
                    <xdr:colOff>266700</xdr:colOff>
                    <xdr:row>250</xdr:row>
                    <xdr:rowOff>19050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22</xdr:col>
                    <xdr:colOff>19050</xdr:colOff>
                    <xdr:row>250</xdr:row>
                    <xdr:rowOff>0</xdr:rowOff>
                  </from>
                  <to>
                    <xdr:col>22</xdr:col>
                    <xdr:colOff>266700</xdr:colOff>
                    <xdr:row>251</xdr:row>
                    <xdr:rowOff>19050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24</xdr:col>
                    <xdr:colOff>19050</xdr:colOff>
                    <xdr:row>246</xdr:row>
                    <xdr:rowOff>0</xdr:rowOff>
                  </from>
                  <to>
                    <xdr:col>24</xdr:col>
                    <xdr:colOff>266700</xdr:colOff>
                    <xdr:row>247</xdr:row>
                    <xdr:rowOff>19050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24</xdr:col>
                    <xdr:colOff>19050</xdr:colOff>
                    <xdr:row>247</xdr:row>
                    <xdr:rowOff>0</xdr:rowOff>
                  </from>
                  <to>
                    <xdr:col>24</xdr:col>
                    <xdr:colOff>266700</xdr:colOff>
                    <xdr:row>248</xdr:row>
                    <xdr:rowOff>19050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24</xdr:col>
                    <xdr:colOff>19050</xdr:colOff>
                    <xdr:row>248</xdr:row>
                    <xdr:rowOff>0</xdr:rowOff>
                  </from>
                  <to>
                    <xdr:col>24</xdr:col>
                    <xdr:colOff>266700</xdr:colOff>
                    <xdr:row>249</xdr:row>
                    <xdr:rowOff>19050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24</xdr:col>
                    <xdr:colOff>19050</xdr:colOff>
                    <xdr:row>249</xdr:row>
                    <xdr:rowOff>0</xdr:rowOff>
                  </from>
                  <to>
                    <xdr:col>24</xdr:col>
                    <xdr:colOff>266700</xdr:colOff>
                    <xdr:row>250</xdr:row>
                    <xdr:rowOff>19050</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22</xdr:col>
                    <xdr:colOff>19050</xdr:colOff>
                    <xdr:row>263</xdr:row>
                    <xdr:rowOff>0</xdr:rowOff>
                  </from>
                  <to>
                    <xdr:col>22</xdr:col>
                    <xdr:colOff>266700</xdr:colOff>
                    <xdr:row>264</xdr:row>
                    <xdr:rowOff>19050</xdr:rowOff>
                  </to>
                </anchor>
              </controlPr>
            </control>
          </mc:Choice>
        </mc:AlternateContent>
        <mc:AlternateContent xmlns:mc="http://schemas.openxmlformats.org/markup-compatibility/2006">
          <mc:Choice Requires="x14">
            <control shapeId="2079" r:id="rId15" name="Check Box 31">
              <controlPr defaultSize="0" autoFill="0" autoLine="0" autoPict="0">
                <anchor moveWithCells="1">
                  <from>
                    <xdr:col>22</xdr:col>
                    <xdr:colOff>19050</xdr:colOff>
                    <xdr:row>264</xdr:row>
                    <xdr:rowOff>0</xdr:rowOff>
                  </from>
                  <to>
                    <xdr:col>22</xdr:col>
                    <xdr:colOff>266700</xdr:colOff>
                    <xdr:row>265</xdr:row>
                    <xdr:rowOff>19050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22</xdr:col>
                    <xdr:colOff>19050</xdr:colOff>
                    <xdr:row>265</xdr:row>
                    <xdr:rowOff>0</xdr:rowOff>
                  </from>
                  <to>
                    <xdr:col>22</xdr:col>
                    <xdr:colOff>266700</xdr:colOff>
                    <xdr:row>266</xdr:row>
                    <xdr:rowOff>19050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22</xdr:col>
                    <xdr:colOff>19050</xdr:colOff>
                    <xdr:row>266</xdr:row>
                    <xdr:rowOff>0</xdr:rowOff>
                  </from>
                  <to>
                    <xdr:col>22</xdr:col>
                    <xdr:colOff>266700</xdr:colOff>
                    <xdr:row>267</xdr:row>
                    <xdr:rowOff>19050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22</xdr:col>
                    <xdr:colOff>19050</xdr:colOff>
                    <xdr:row>267</xdr:row>
                    <xdr:rowOff>0</xdr:rowOff>
                  </from>
                  <to>
                    <xdr:col>22</xdr:col>
                    <xdr:colOff>266700</xdr:colOff>
                    <xdr:row>268</xdr:row>
                    <xdr:rowOff>19050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24</xdr:col>
                    <xdr:colOff>19050</xdr:colOff>
                    <xdr:row>263</xdr:row>
                    <xdr:rowOff>0</xdr:rowOff>
                  </from>
                  <to>
                    <xdr:col>24</xdr:col>
                    <xdr:colOff>266700</xdr:colOff>
                    <xdr:row>264</xdr:row>
                    <xdr:rowOff>19050</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24</xdr:col>
                    <xdr:colOff>19050</xdr:colOff>
                    <xdr:row>264</xdr:row>
                    <xdr:rowOff>0</xdr:rowOff>
                  </from>
                  <to>
                    <xdr:col>24</xdr:col>
                    <xdr:colOff>266700</xdr:colOff>
                    <xdr:row>265</xdr:row>
                    <xdr:rowOff>19050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24</xdr:col>
                    <xdr:colOff>19050</xdr:colOff>
                    <xdr:row>265</xdr:row>
                    <xdr:rowOff>0</xdr:rowOff>
                  </from>
                  <to>
                    <xdr:col>24</xdr:col>
                    <xdr:colOff>266700</xdr:colOff>
                    <xdr:row>266</xdr:row>
                    <xdr:rowOff>19050</xdr:rowOff>
                  </to>
                </anchor>
              </controlPr>
            </control>
          </mc:Choice>
        </mc:AlternateContent>
        <mc:AlternateContent xmlns:mc="http://schemas.openxmlformats.org/markup-compatibility/2006">
          <mc:Choice Requires="x14">
            <control shapeId="2086" r:id="rId22" name="Check Box 38">
              <controlPr defaultSize="0" autoFill="0" autoLine="0" autoPict="0">
                <anchor moveWithCells="1">
                  <from>
                    <xdr:col>24</xdr:col>
                    <xdr:colOff>19050</xdr:colOff>
                    <xdr:row>266</xdr:row>
                    <xdr:rowOff>0</xdr:rowOff>
                  </from>
                  <to>
                    <xdr:col>24</xdr:col>
                    <xdr:colOff>266700</xdr:colOff>
                    <xdr:row>267</xdr:row>
                    <xdr:rowOff>19050</xdr:rowOff>
                  </to>
                </anchor>
              </controlPr>
            </control>
          </mc:Choice>
        </mc:AlternateContent>
        <mc:AlternateContent xmlns:mc="http://schemas.openxmlformats.org/markup-compatibility/2006">
          <mc:Choice Requires="x14">
            <control shapeId="2087" r:id="rId23" name="Check Box 39">
              <controlPr defaultSize="0" autoFill="0" autoLine="0" autoPict="0">
                <anchor moveWithCells="1">
                  <from>
                    <xdr:col>22</xdr:col>
                    <xdr:colOff>19050</xdr:colOff>
                    <xdr:row>267</xdr:row>
                    <xdr:rowOff>0</xdr:rowOff>
                  </from>
                  <to>
                    <xdr:col>22</xdr:col>
                    <xdr:colOff>266700</xdr:colOff>
                    <xdr:row>268</xdr:row>
                    <xdr:rowOff>19050</xdr:rowOff>
                  </to>
                </anchor>
              </controlPr>
            </control>
          </mc:Choice>
        </mc:AlternateContent>
        <mc:AlternateContent xmlns:mc="http://schemas.openxmlformats.org/markup-compatibility/2006">
          <mc:Choice Requires="x14">
            <control shapeId="2089" r:id="rId24" name="Option Button 41">
              <controlPr defaultSize="0" autoFill="0" autoLine="0" autoPict="0">
                <anchor moveWithCells="1">
                  <from>
                    <xdr:col>5</xdr:col>
                    <xdr:colOff>0</xdr:colOff>
                    <xdr:row>233</xdr:row>
                    <xdr:rowOff>180975</xdr:rowOff>
                  </from>
                  <to>
                    <xdr:col>5</xdr:col>
                    <xdr:colOff>257175</xdr:colOff>
                    <xdr:row>235</xdr:row>
                    <xdr:rowOff>9525</xdr:rowOff>
                  </to>
                </anchor>
              </controlPr>
            </control>
          </mc:Choice>
        </mc:AlternateContent>
        <mc:AlternateContent xmlns:mc="http://schemas.openxmlformats.org/markup-compatibility/2006">
          <mc:Choice Requires="x14">
            <control shapeId="2091" r:id="rId25" name="Option Button 43">
              <controlPr defaultSize="0" autoFill="0" autoLine="0" autoPict="0">
                <anchor moveWithCells="1">
                  <from>
                    <xdr:col>5</xdr:col>
                    <xdr:colOff>0</xdr:colOff>
                    <xdr:row>234</xdr:row>
                    <xdr:rowOff>190500</xdr:rowOff>
                  </from>
                  <to>
                    <xdr:col>6</xdr:col>
                    <xdr:colOff>19050</xdr:colOff>
                    <xdr:row>236</xdr:row>
                    <xdr:rowOff>28575</xdr:rowOff>
                  </to>
                </anchor>
              </controlPr>
            </control>
          </mc:Choice>
        </mc:AlternateContent>
        <mc:AlternateContent xmlns:mc="http://schemas.openxmlformats.org/markup-compatibility/2006">
          <mc:Choice Requires="x14">
            <control shapeId="2097" r:id="rId26" name="Check Box 49">
              <controlPr defaultSize="0" autoFill="0" autoLine="0" autoPict="0">
                <anchor moveWithCells="1">
                  <from>
                    <xdr:col>0</xdr:col>
                    <xdr:colOff>38100</xdr:colOff>
                    <xdr:row>45</xdr:row>
                    <xdr:rowOff>180975</xdr:rowOff>
                  </from>
                  <to>
                    <xdr:col>1</xdr:col>
                    <xdr:colOff>76200</xdr:colOff>
                    <xdr:row>47</xdr:row>
                    <xdr:rowOff>0</xdr:rowOff>
                  </to>
                </anchor>
              </controlPr>
            </control>
          </mc:Choice>
        </mc:AlternateContent>
        <mc:AlternateContent xmlns:mc="http://schemas.openxmlformats.org/markup-compatibility/2006">
          <mc:Choice Requires="x14">
            <control shapeId="2098" r:id="rId27" name="Check Box 50">
              <controlPr defaultSize="0" autoFill="0" autoLine="0" autoPict="0">
                <anchor moveWithCells="1">
                  <from>
                    <xdr:col>3</xdr:col>
                    <xdr:colOff>38100</xdr:colOff>
                    <xdr:row>45</xdr:row>
                    <xdr:rowOff>180975</xdr:rowOff>
                  </from>
                  <to>
                    <xdr:col>4</xdr:col>
                    <xdr:colOff>76200</xdr:colOff>
                    <xdr:row>47</xdr:row>
                    <xdr:rowOff>0</xdr:rowOff>
                  </to>
                </anchor>
              </controlPr>
            </control>
          </mc:Choice>
        </mc:AlternateContent>
        <mc:AlternateContent xmlns:mc="http://schemas.openxmlformats.org/markup-compatibility/2006">
          <mc:Choice Requires="x14">
            <control shapeId="2099" r:id="rId28" name="Check Box 51">
              <controlPr defaultSize="0" autoFill="0" autoLine="0" autoPict="0">
                <anchor moveWithCells="1">
                  <from>
                    <xdr:col>6</xdr:col>
                    <xdr:colOff>38100</xdr:colOff>
                    <xdr:row>45</xdr:row>
                    <xdr:rowOff>180975</xdr:rowOff>
                  </from>
                  <to>
                    <xdr:col>7</xdr:col>
                    <xdr:colOff>76200</xdr:colOff>
                    <xdr:row>47</xdr:row>
                    <xdr:rowOff>0</xdr:rowOff>
                  </to>
                </anchor>
              </controlPr>
            </control>
          </mc:Choice>
        </mc:AlternateContent>
        <mc:AlternateContent xmlns:mc="http://schemas.openxmlformats.org/markup-compatibility/2006">
          <mc:Choice Requires="x14">
            <control shapeId="2100" r:id="rId29" name="Check Box 52">
              <controlPr defaultSize="0" autoFill="0" autoLine="0" autoPict="0">
                <anchor moveWithCells="1">
                  <from>
                    <xdr:col>9</xdr:col>
                    <xdr:colOff>38100</xdr:colOff>
                    <xdr:row>45</xdr:row>
                    <xdr:rowOff>180975</xdr:rowOff>
                  </from>
                  <to>
                    <xdr:col>10</xdr:col>
                    <xdr:colOff>76200</xdr:colOff>
                    <xdr:row>47</xdr:row>
                    <xdr:rowOff>0</xdr:rowOff>
                  </to>
                </anchor>
              </controlPr>
            </control>
          </mc:Choice>
        </mc:AlternateContent>
        <mc:AlternateContent xmlns:mc="http://schemas.openxmlformats.org/markup-compatibility/2006">
          <mc:Choice Requires="x14">
            <control shapeId="2101" r:id="rId30" name="Check Box 53">
              <controlPr defaultSize="0" autoFill="0" autoLine="0" autoPict="0">
                <anchor moveWithCells="1">
                  <from>
                    <xdr:col>12</xdr:col>
                    <xdr:colOff>38100</xdr:colOff>
                    <xdr:row>45</xdr:row>
                    <xdr:rowOff>180975</xdr:rowOff>
                  </from>
                  <to>
                    <xdr:col>13</xdr:col>
                    <xdr:colOff>76200</xdr:colOff>
                    <xdr:row>47</xdr:row>
                    <xdr:rowOff>0</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15</xdr:col>
                    <xdr:colOff>38100</xdr:colOff>
                    <xdr:row>45</xdr:row>
                    <xdr:rowOff>180975</xdr:rowOff>
                  </from>
                  <to>
                    <xdr:col>16</xdr:col>
                    <xdr:colOff>76200</xdr:colOff>
                    <xdr:row>47</xdr:row>
                    <xdr:rowOff>0</xdr:rowOff>
                  </to>
                </anchor>
              </controlPr>
            </control>
          </mc:Choice>
        </mc:AlternateContent>
        <mc:AlternateContent xmlns:mc="http://schemas.openxmlformats.org/markup-compatibility/2006">
          <mc:Choice Requires="x14">
            <control shapeId="2103" r:id="rId32" name="Check Box 55">
              <controlPr defaultSize="0" autoFill="0" autoLine="0" autoPict="0">
                <anchor moveWithCells="1">
                  <from>
                    <xdr:col>18</xdr:col>
                    <xdr:colOff>38100</xdr:colOff>
                    <xdr:row>45</xdr:row>
                    <xdr:rowOff>180975</xdr:rowOff>
                  </from>
                  <to>
                    <xdr:col>19</xdr:col>
                    <xdr:colOff>76200</xdr:colOff>
                    <xdr:row>47</xdr:row>
                    <xdr:rowOff>0</xdr:rowOff>
                  </to>
                </anchor>
              </controlPr>
            </control>
          </mc:Choice>
        </mc:AlternateContent>
        <mc:AlternateContent xmlns:mc="http://schemas.openxmlformats.org/markup-compatibility/2006">
          <mc:Choice Requires="x14">
            <control shapeId="2104" r:id="rId33" name="Check Box 56">
              <controlPr defaultSize="0" autoFill="0" autoLine="0" autoPict="0">
                <anchor moveWithCells="1">
                  <from>
                    <xdr:col>21</xdr:col>
                    <xdr:colOff>38100</xdr:colOff>
                    <xdr:row>45</xdr:row>
                    <xdr:rowOff>180975</xdr:rowOff>
                  </from>
                  <to>
                    <xdr:col>22</xdr:col>
                    <xdr:colOff>76200</xdr:colOff>
                    <xdr:row>47</xdr:row>
                    <xdr:rowOff>0</xdr:rowOff>
                  </to>
                </anchor>
              </controlPr>
            </control>
          </mc:Choice>
        </mc:AlternateContent>
        <mc:AlternateContent xmlns:mc="http://schemas.openxmlformats.org/markup-compatibility/2006">
          <mc:Choice Requires="x14">
            <control shapeId="2105" r:id="rId34" name="Check Box 57">
              <controlPr defaultSize="0" autoFill="0" autoLine="0" autoPict="0">
                <anchor moveWithCells="1">
                  <from>
                    <xdr:col>24</xdr:col>
                    <xdr:colOff>38100</xdr:colOff>
                    <xdr:row>45</xdr:row>
                    <xdr:rowOff>180975</xdr:rowOff>
                  </from>
                  <to>
                    <xdr:col>25</xdr:col>
                    <xdr:colOff>76200</xdr:colOff>
                    <xdr:row>47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BA87E796-50D1-4DE7-9550-D293B62F7996}">
            <xm:f>($K123&lt;&gt;Aux!$U$13)</xm:f>
            <x14:dxf>
              <font>
                <color theme="0" tint="-4.9989318521683403E-2"/>
              </font>
              <fill>
                <patternFill>
                  <bgColor theme="0" tint="-4.9989318521683403E-2"/>
                </patternFill>
              </fill>
            </x14:dxf>
          </x14:cfRule>
          <xm:sqref>S123:U148</xm:sqref>
        </x14:conditionalFormatting>
        <x14:conditionalFormatting xmlns:xm="http://schemas.microsoft.com/office/excel/2006/main">
          <x14:cfRule type="expression" priority="14" id="{9405367A-9840-4D3A-834C-D7F3E265EA31}">
            <xm:f>($K123=Aux!$U$13)</xm:f>
            <x14:dxf>
              <font>
                <color theme="0" tint="-4.9989318521683403E-2"/>
              </font>
              <fill>
                <patternFill>
                  <bgColor theme="0" tint="-4.9989318521683403E-2"/>
                </patternFill>
              </fill>
            </x14:dxf>
          </x14:cfRule>
          <xm:sqref>O123:R146</xm:sqref>
        </x14:conditionalFormatting>
        <x14:conditionalFormatting xmlns:xm="http://schemas.microsoft.com/office/excel/2006/main">
          <x14:cfRule type="expression" priority="12" id="{893FD977-DCDD-4150-97A4-A3119134BFA6}">
            <xm:f>(Aux!$AE$11=2)</xm:f>
            <x14:dxf>
              <font>
                <color theme="0" tint="-4.9989318521683403E-2"/>
              </font>
              <fill>
                <patternFill>
                  <bgColor theme="0" tint="-4.9989318521683403E-2"/>
                </patternFill>
              </fill>
            </x14:dxf>
          </x14:cfRule>
          <xm:sqref>A243 D243 O243 S243:U244 A245:U254</xm:sqref>
        </x14:conditionalFormatting>
        <x14:conditionalFormatting xmlns:xm="http://schemas.microsoft.com/office/excel/2006/main">
          <x14:cfRule type="expression" priority="13" id="{4B863E1B-F3CA-402B-972F-E5DC02774A64}">
            <xm:f>(Aux!$AE$11=2)</xm:f>
            <x14:dxf>
              <font>
                <color theme="0" tint="-4.9989318521683403E-2"/>
              </font>
              <fill>
                <patternFill>
                  <bgColor theme="0" tint="-4.9989318521683403E-2"/>
                </patternFill>
              </fill>
            </x14:dxf>
          </x14:cfRule>
          <xm:sqref>W243:Z252</xm:sqref>
        </x14:conditionalFormatting>
        <x14:conditionalFormatting xmlns:xm="http://schemas.microsoft.com/office/excel/2006/main">
          <x14:cfRule type="expression" priority="10" id="{F46869FA-BE82-4693-BA1A-ED7171999CA6}">
            <xm:f>(Aux!$AE$11=1)</xm:f>
            <x14:dxf>
              <font>
                <color theme="0" tint="-4.9989318521683403E-2"/>
              </font>
              <fill>
                <patternFill>
                  <bgColor theme="0" tint="-4.9989318521683403E-2"/>
                </patternFill>
              </fill>
            </x14:dxf>
          </x14:cfRule>
          <xm:sqref>A262:U265 A260 D260 M260 S260:U261 A266:C269 J266:U269 D266:I271 S266:U271</xm:sqref>
        </x14:conditionalFormatting>
        <x14:conditionalFormatting xmlns:xm="http://schemas.microsoft.com/office/excel/2006/main">
          <x14:cfRule type="expression" priority="11" id="{B010CA85-3694-498D-8E83-D46D9CC7EB71}">
            <xm:f>(Aux!$AE$11=1)</xm:f>
            <x14:dxf>
              <font>
                <color theme="0" tint="-4.9989318521683403E-2"/>
              </font>
              <fill>
                <patternFill>
                  <bgColor theme="0" tint="-4.9989318521683403E-2"/>
                </patternFill>
              </fill>
            </x14:dxf>
          </x14:cfRule>
          <xm:sqref>W260:Z269</xm:sqref>
        </x14:conditionalFormatting>
        <x14:conditionalFormatting xmlns:xm="http://schemas.microsoft.com/office/excel/2006/main">
          <x14:cfRule type="expression" priority="7" id="{E88FDAEF-000A-4B4D-9BDF-33A5A3C3684F}">
            <xm:f>(Aux!$AE$11=1)</xm:f>
            <x14:dxf>
              <font>
                <color theme="0" tint="-4.9989318521683403E-2"/>
              </font>
              <fill>
                <patternFill>
                  <bgColor theme="0" tint="-4.9989318521683403E-2"/>
                </patternFill>
              </fill>
            </x14:dxf>
          </x14:cfRule>
          <xm:sqref>A270:C271 J270:U271</xm:sqref>
        </x14:conditionalFormatting>
        <x14:conditionalFormatting xmlns:xm="http://schemas.microsoft.com/office/excel/2006/main">
          <x14:cfRule type="expression" priority="6" id="{03CC8948-6BB0-42EA-9730-72B60BB6C692}">
            <xm:f>$K$184=Aux!$U$37</xm:f>
            <x14:dxf>
              <font>
                <color theme="0" tint="-4.9989318521683403E-2"/>
              </font>
              <fill>
                <patternFill>
                  <bgColor theme="0" tint="-4.9989318521683403E-2"/>
                </patternFill>
              </fill>
            </x14:dxf>
          </x14:cfRule>
          <xm:sqref>O184:R185</xm:sqref>
        </x14:conditionalFormatting>
        <x14:conditionalFormatting xmlns:xm="http://schemas.microsoft.com/office/excel/2006/main">
          <x14:cfRule type="expression" priority="5" id="{FFFC19EA-0CBA-40C5-8BDA-DE0B2DDE1E0F}">
            <xm:f>($K$147=Aux!$AA$20)</xm:f>
            <x14:dxf>
              <font>
                <color theme="0" tint="-4.9989318521683403E-2"/>
              </font>
              <fill>
                <patternFill>
                  <bgColor theme="0" tint="-4.9989318521683403E-2"/>
                </patternFill>
              </fill>
            </x14:dxf>
          </x14:cfRule>
          <xm:sqref>V147:AA148</xm:sqref>
        </x14:conditionalFormatting>
        <x14:conditionalFormatting xmlns:xm="http://schemas.microsoft.com/office/excel/2006/main">
          <x14:cfRule type="expression" priority="4" id="{2B714F28-495B-4661-91C4-318962CEFE70}">
            <xm:f>($K$173=Aux!$AB$24)</xm:f>
            <x14:dxf>
              <font>
                <color theme="0" tint="-4.9989318521683403E-2"/>
              </font>
              <fill>
                <patternFill>
                  <bgColor theme="0" tint="-4.9989318521683403E-2"/>
                </patternFill>
              </fill>
            </x14:dxf>
          </x14:cfRule>
          <xm:sqref>O173:R174</xm:sqref>
        </x14:conditionalFormatting>
        <x14:conditionalFormatting xmlns:xm="http://schemas.microsoft.com/office/excel/2006/main">
          <x14:cfRule type="expression" priority="3" id="{865907F2-85EE-4B43-B975-88E2A2E5723D}">
            <xm:f>($D264=Aux!$W$54)</xm:f>
            <x14:dxf>
              <font>
                <color theme="0" tint="-4.9989318521683403E-2"/>
              </font>
              <fill>
                <patternFill>
                  <bgColor theme="0" tint="-4.9989318521683403E-2"/>
                </patternFill>
              </fill>
            </x14:dxf>
          </x14:cfRule>
          <xm:sqref>J264:U271</xm:sqref>
        </x14:conditionalFormatting>
        <x14:conditionalFormatting xmlns:xm="http://schemas.microsoft.com/office/excel/2006/main">
          <x14:cfRule type="expression" priority="2" id="{A8EA8AE1-6223-426B-A5EE-E98E731747A8}">
            <xm:f>($D247=Aux!$W$54)</xm:f>
            <x14:dxf>
              <font>
                <color theme="0" tint="-4.9989318521683403E-2"/>
              </font>
              <fill>
                <patternFill>
                  <bgColor theme="0" tint="-4.9989318521683403E-2"/>
                </patternFill>
              </fill>
            </x14:dxf>
          </x14:cfRule>
          <xm:sqref>K247:U254</xm:sqref>
        </x14:conditionalFormatting>
        <x14:conditionalFormatting xmlns:xm="http://schemas.microsoft.com/office/excel/2006/main">
          <x14:cfRule type="expression" priority="1" id="{AB462434-9DFD-4FB5-AD37-AC8D9FABD8A0}">
            <xm:f>($K$216=Aux!$U$42)</xm:f>
            <x14:dxf>
              <font>
                <color theme="0" tint="-4.9989318521683403E-2"/>
              </font>
              <fill>
                <patternFill>
                  <bgColor theme="0" tint="-4.9989318521683403E-2"/>
                </patternFill>
              </fill>
            </x14:dxf>
          </x14:cfRule>
          <xm:sqref>S216:AA217</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2E079108-6568-4744-8DB2-D0709F97CEC2}">
          <x14:formula1>
            <xm:f>Aux!$X$10:$X$13</xm:f>
          </x14:formula1>
          <xm:sqref>B127:E128</xm:sqref>
        </x14:dataValidation>
        <x14:dataValidation type="list" allowBlank="1" showInputMessage="1" showErrorMessage="1" xr:uid="{6B9E2592-6BFE-4784-991F-834AA725793A}">
          <x14:formula1>
            <xm:f>INDIRECT(INDEX(Aux!$Y$10:$Y$14,MATCH($B127,Aux!$X$10:$X$14,0)))</xm:f>
          </x14:formula1>
          <xm:sqref>K129 K131 K133 K137 K139 K141 K145 K147 K143 K135 K127</xm:sqref>
        </x14:dataValidation>
        <x14:dataValidation type="list" allowBlank="1" showInputMessage="1" showErrorMessage="1" xr:uid="{6CD10754-4165-47B1-8953-28F2C893A66B}">
          <x14:formula1>
            <xm:f>Aux!$AB$19:$AB$23</xm:f>
          </x14:formula1>
          <xm:sqref>K149:N172</xm:sqref>
        </x14:dataValidation>
        <x14:dataValidation type="list" allowBlank="1" showInputMessage="1" showErrorMessage="1" xr:uid="{C2A122F3-EF34-4D7B-83CE-207A24F78B85}">
          <x14:formula1>
            <xm:f>Aux!$U$36:$U$37</xm:f>
          </x14:formula1>
          <xm:sqref>K184:N185</xm:sqref>
        </x14:dataValidation>
        <x14:dataValidation type="list" allowBlank="1" showInputMessage="1" showErrorMessage="1" xr:uid="{005EE718-26AA-45BA-9814-20A4AD2CA0F8}">
          <x14:formula1>
            <xm:f>Aux!$U$39:$U$41</xm:f>
          </x14:formula1>
          <xm:sqref>K186:N215 K218:N219</xm:sqref>
        </x14:dataValidation>
        <x14:dataValidation type="list" allowBlank="1" showInputMessage="1" showErrorMessage="1" xr:uid="{5AA2D043-11CA-43E1-8FBD-67E6EA807721}">
          <x14:formula1>
            <xm:f>Aux!$X$38:$X$41</xm:f>
          </x14:formula1>
          <xm:sqref>S186:V219</xm:sqref>
        </x14:dataValidation>
        <x14:dataValidation type="list" allowBlank="1" showInputMessage="1" showErrorMessage="1" xr:uid="{0CD22888-5F24-437C-B083-24F0C49DCD15}">
          <x14:formula1>
            <xm:f>Aux!$U$5:$U$8</xm:f>
          </x14:formula1>
          <xm:sqref>W44</xm:sqref>
        </x14:dataValidation>
        <x14:dataValidation type="list" allowBlank="1" showInputMessage="1" showErrorMessage="1" xr:uid="{B7352517-2EE6-407E-BA16-193079C93798}">
          <x14:formula1>
            <xm:f>Aux!$U$55:$U$66</xm:f>
          </x14:formula1>
          <xm:sqref>D255:F255</xm:sqref>
        </x14:dataValidation>
        <x14:dataValidation type="list" allowBlank="1" showInputMessage="1" showErrorMessage="1" xr:uid="{8C350908-60CC-4664-8AD3-D698B8026BBB}">
          <x14:formula1>
            <xm:f>Aux!$Z$44:$Z$45</xm:f>
          </x14:formula1>
          <xm:sqref>S277:V290</xm:sqref>
        </x14:dataValidation>
        <x14:dataValidation type="list" allowBlank="1" showInputMessage="1" showErrorMessage="1" xr:uid="{37EA3C8D-6456-4D6A-ACE3-FBFA41E8313D}">
          <x14:formula1>
            <xm:f>Aux!$X$10:$X$12</xm:f>
          </x14:formula1>
          <xm:sqref>B129:E146</xm:sqref>
        </x14:dataValidation>
        <x14:dataValidation type="list" allowBlank="1" showInputMessage="1" showErrorMessage="1" xr:uid="{13F95550-7A5A-4FFA-81A1-8FE4335ED265}">
          <x14:formula1>
            <xm:f>Aux!$W$55:$W$66</xm:f>
          </x14:formula1>
          <xm:sqref>D262:F263</xm:sqref>
        </x14:dataValidation>
        <x14:dataValidation type="list" allowBlank="1" showInputMessage="1" showErrorMessage="1" xr:uid="{4B6DFDA9-A13B-47FD-985C-99FEB376061B}">
          <x14:formula1>
            <xm:f>Aux!$AB$19:$AB$24</xm:f>
          </x14:formula1>
          <xm:sqref>K173:N174</xm:sqref>
        </x14:dataValidation>
        <x14:dataValidation type="list" allowBlank="1" showInputMessage="1" showErrorMessage="1" xr:uid="{0DA5E1C2-7B4D-41CA-9304-357BF19E5E84}">
          <x14:formula1>
            <xm:f>Aux!$W$54:$W$66</xm:f>
          </x14:formula1>
          <xm:sqref>D264:F271 D247:F254</xm:sqref>
        </x14:dataValidation>
        <x14:dataValidation type="list" allowBlank="1" showInputMessage="1" showErrorMessage="1" xr:uid="{88B07987-94B2-4EF1-A613-E4A260FE84A4}">
          <x14:formula1>
            <xm:f>Aux!$U$39:$U$42</xm:f>
          </x14:formula1>
          <xm:sqref>K216:N217</xm:sqref>
        </x14:dataValidation>
        <x14:dataValidation type="list" allowBlank="1" showInputMessage="1" showErrorMessage="1" xr:uid="{65B4A2FA-6376-4B78-9616-283CBBD7F383}">
          <x14:formula1>
            <xm:f>Aux!$Z$19:$Z$23</xm:f>
          </x14:formula1>
          <xm:sqref>K125:N126</xm:sqref>
        </x14:dataValidation>
        <x14:dataValidation type="custom" allowBlank="1" showInputMessage="1" showErrorMessage="1" xr:uid="{16D3F1FA-3EAA-4E17-8C27-9496EC4CF8CA}">
          <x14:formula1>
            <xm:f>Aux!U45</xm:f>
          </x14:formula1>
          <xm:sqref>A227:D228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Aux</vt:lpstr>
      <vt:lpstr>Formulario</vt:lpstr>
      <vt:lpstr>Formulario!Área_de_impresión</vt:lpstr>
      <vt:lpstr>Muro</vt:lpstr>
      <vt:lpstr>Piso_ventilado</vt:lpstr>
      <vt:lpstr>Puerta</vt:lpstr>
      <vt:lpstr>Sobrecimiento</vt:lpstr>
      <vt:lpstr>Techo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dc:creator>
  <cp:lastModifiedBy>Jorge Calderon Rodriguez</cp:lastModifiedBy>
  <cp:lastPrinted>2023-02-16T15:30:10Z</cp:lastPrinted>
  <dcterms:created xsi:type="dcterms:W3CDTF">2020-08-11T19:49:27Z</dcterms:created>
  <dcterms:modified xsi:type="dcterms:W3CDTF">2023-02-17T13:38:15Z</dcterms:modified>
</cp:coreProperties>
</file>